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tabla 1" sheetId="1" r:id="rId1"/>
    <sheet name="tabla 2" sheetId="2" r:id="rId2"/>
    <sheet name="tabla 3" sheetId="3" r:id="rId3"/>
    <sheet name="tabla 4" sheetId="4" r:id="rId4"/>
    <sheet name="tabla 5" sheetId="5" r:id="rId5"/>
    <sheet name="tabla 6" sheetId="6" r:id="rId6"/>
    <sheet name="metodo_sueco" sheetId="7" r:id="rId7"/>
  </sheets>
  <definedNames/>
  <calcPr fullCalcOnLoad="1"/>
</workbook>
</file>

<file path=xl/sharedStrings.xml><?xml version="1.0" encoding="utf-8"?>
<sst xmlns="http://schemas.openxmlformats.org/spreadsheetml/2006/main" count="366" uniqueCount="63">
  <si>
    <t>Partido</t>
  </si>
  <si>
    <t>Votos</t>
  </si>
  <si>
    <t>%</t>
  </si>
  <si>
    <t>PSOE</t>
  </si>
  <si>
    <t>PP</t>
  </si>
  <si>
    <t>IU</t>
  </si>
  <si>
    <t>CiU</t>
  </si>
  <si>
    <t>EAJ-PNV</t>
  </si>
  <si>
    <t>UPyD</t>
  </si>
  <si>
    <t>Esquerra</t>
  </si>
  <si>
    <t>BNG</t>
  </si>
  <si>
    <t>CC-PNC</t>
  </si>
  <si>
    <t>CA</t>
  </si>
  <si>
    <t>Na-Bai</t>
  </si>
  <si>
    <t>Verdes</t>
  </si>
  <si>
    <t>EA</t>
  </si>
  <si>
    <t>Otros</t>
  </si>
  <si>
    <t>Blancos</t>
  </si>
  <si>
    <t>TOTAL:</t>
  </si>
  <si>
    <t>Locales</t>
  </si>
  <si>
    <t>diputados</t>
  </si>
  <si>
    <t>Derecha estatal</t>
  </si>
  <si>
    <t>Izquierda estatal</t>
  </si>
  <si>
    <t>i</t>
  </si>
  <si>
    <t>d</t>
  </si>
  <si>
    <t>l</t>
  </si>
  <si>
    <t>Datos Reales</t>
  </si>
  <si>
    <t>Simulación (20% PSOE -&gt; IU)</t>
  </si>
  <si>
    <t>NOTA: los detalles de la simulación se encuentran en el archivo simulacion-caso1</t>
  </si>
  <si>
    <t>Resumen</t>
  </si>
  <si>
    <t>Tabla 1. Trasvase de un 20% de votos de PSOE a IU en G2008</t>
  </si>
  <si>
    <t>PSOE-prog</t>
  </si>
  <si>
    <t>CC</t>
  </si>
  <si>
    <t>PA</t>
  </si>
  <si>
    <t>ERC</t>
  </si>
  <si>
    <t>IC-V</t>
  </si>
  <si>
    <t>LV</t>
  </si>
  <si>
    <t>CHA</t>
  </si>
  <si>
    <t>GIL</t>
  </si>
  <si>
    <t>Bloc-EV</t>
  </si>
  <si>
    <t>UV</t>
  </si>
  <si>
    <t>NOTA: los detalles de la simulación se encuentran en el archivo simulacion-caso2</t>
  </si>
  <si>
    <t>PNE</t>
  </si>
  <si>
    <t>PNE (Partido Nacional Español) es un nombre inventado</t>
  </si>
  <si>
    <t>Simulación (30% PP -&gt; PNE)</t>
  </si>
  <si>
    <t>Distorsión de los Cambios en el Electorado</t>
  </si>
  <si>
    <t>Escaños (diputados)</t>
  </si>
  <si>
    <t>TOTAL</t>
  </si>
  <si>
    <t>350 actuales</t>
  </si>
  <si>
    <t>49 restantes</t>
  </si>
  <si>
    <t>Aplicación del Método Sueco con 49 escaños adicionales</t>
  </si>
  <si>
    <t>Corrección con 49 escaños adicionales</t>
  </si>
  <si>
    <t>Simulación</t>
  </si>
  <si>
    <t>Con votos reales</t>
  </si>
  <si>
    <t>Tabla 4. Trasvase de un 20% de votos de PSOE a IU en G2008 (método sueco)</t>
  </si>
  <si>
    <t>PSOE+IU</t>
  </si>
  <si>
    <t>Tabla 3. PSOE+IU en candidatura conjunta (G2008)</t>
  </si>
  <si>
    <t>Impacto Muy Fuerte de las Coaliciones Pre-electorales</t>
  </si>
  <si>
    <t>NOTA: los detalles de la simulación se encuentran en el archivo simulacion-caso3</t>
  </si>
  <si>
    <t>Tabla 6. PSOE+IU en candidatura conjunta (G2008) (método sueco)</t>
  </si>
  <si>
    <t>Tabla 2. Trasvase de un 20% de votos de PP a PNE en G2000</t>
  </si>
  <si>
    <t>UPL</t>
  </si>
  <si>
    <t>Tabla 5. Trasvase de un 20% de votos de PP a PNE en G2000 (método sueco)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</si>
</sst>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</numFmts>
  <fonts count="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4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9" sqref="B19"/>
    </sheetView>
  </sheetViews>
  <sheetFormatPr defaultColWidth="11.421875" defaultRowHeight="12.75"/>
  <cols>
    <col min="1" max="1" width="14.8515625" style="0" customWidth="1"/>
    <col min="2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45</v>
      </c>
    </row>
    <row r="2" ht="12.75">
      <c r="A2" s="9"/>
    </row>
    <row r="3" ht="12.75">
      <c r="A3" t="s">
        <v>30</v>
      </c>
    </row>
    <row r="4" spans="2:7" ht="12.75" customHeight="1">
      <c r="B4" s="50" t="s">
        <v>26</v>
      </c>
      <c r="C4" s="51"/>
      <c r="D4" s="52"/>
      <c r="E4" s="50" t="s">
        <v>27</v>
      </c>
      <c r="F4" s="51"/>
      <c r="G4" s="52"/>
    </row>
    <row r="5" spans="1:7" ht="12.75">
      <c r="A5" s="19" t="s">
        <v>0</v>
      </c>
      <c r="B5" s="20" t="s">
        <v>1</v>
      </c>
      <c r="C5" s="21" t="s">
        <v>2</v>
      </c>
      <c r="D5" s="22" t="s">
        <v>20</v>
      </c>
      <c r="E5" s="20" t="s">
        <v>1</v>
      </c>
      <c r="F5" s="21" t="s">
        <v>2</v>
      </c>
      <c r="G5" s="22" t="s">
        <v>20</v>
      </c>
    </row>
    <row r="6" spans="1:8" ht="12.75">
      <c r="A6" s="10" t="s">
        <v>3</v>
      </c>
      <c r="B6" s="3">
        <v>11289335</v>
      </c>
      <c r="C6" s="16">
        <f>+B6*100/$B$21</f>
        <v>43.867860046366665</v>
      </c>
      <c r="D6" s="4">
        <v>169</v>
      </c>
      <c r="E6" s="3">
        <v>9034551</v>
      </c>
      <c r="F6" s="16">
        <f>+E6*100/$B$21</f>
        <v>35.10626789352624</v>
      </c>
      <c r="G6" s="4">
        <v>135</v>
      </c>
      <c r="H6" s="23" t="s">
        <v>23</v>
      </c>
    </row>
    <row r="7" spans="1:8" ht="12.75">
      <c r="A7" s="11" t="s">
        <v>4</v>
      </c>
      <c r="B7" s="5">
        <v>10278010</v>
      </c>
      <c r="C7" s="17">
        <f aca="true" t="shared" si="0" ref="C7:C20">+B7*100/$B$21</f>
        <v>39.93807467270278</v>
      </c>
      <c r="D7" s="6">
        <v>154</v>
      </c>
      <c r="E7" s="5">
        <v>10278010</v>
      </c>
      <c r="F7" s="17">
        <f aca="true" t="shared" si="1" ref="F7:F20">+E7*100/$B$21</f>
        <v>39.93807467270278</v>
      </c>
      <c r="G7" s="6">
        <v>162</v>
      </c>
      <c r="H7" s="24" t="s">
        <v>24</v>
      </c>
    </row>
    <row r="8" spans="1:8" ht="12.75">
      <c r="A8" s="12" t="s">
        <v>5</v>
      </c>
      <c r="B8" s="5">
        <v>969946</v>
      </c>
      <c r="C8" s="17">
        <f t="shared" si="0"/>
        <v>3.7689957274306383</v>
      </c>
      <c r="D8" s="6">
        <v>2</v>
      </c>
      <c r="E8" s="5">
        <v>3224730</v>
      </c>
      <c r="F8" s="17">
        <f t="shared" si="1"/>
        <v>12.530587880271069</v>
      </c>
      <c r="G8" s="6">
        <v>28</v>
      </c>
      <c r="H8" s="24" t="s">
        <v>23</v>
      </c>
    </row>
    <row r="9" spans="1:8" ht="12.75">
      <c r="A9" s="13" t="s">
        <v>6</v>
      </c>
      <c r="B9" s="5">
        <v>779425</v>
      </c>
      <c r="C9" s="17">
        <f t="shared" si="0"/>
        <v>3.0286732404202144</v>
      </c>
      <c r="D9" s="6">
        <v>10</v>
      </c>
      <c r="E9" s="5">
        <v>779425</v>
      </c>
      <c r="F9" s="17">
        <f t="shared" si="1"/>
        <v>3.0286732404202144</v>
      </c>
      <c r="G9" s="6">
        <v>10</v>
      </c>
      <c r="H9" s="24" t="s">
        <v>25</v>
      </c>
    </row>
    <row r="10" spans="1:8" ht="12.75">
      <c r="A10" s="13" t="s">
        <v>7</v>
      </c>
      <c r="B10" s="5">
        <v>306128</v>
      </c>
      <c r="C10" s="17">
        <f t="shared" si="0"/>
        <v>1.189545731460191</v>
      </c>
      <c r="D10" s="6">
        <v>6</v>
      </c>
      <c r="E10" s="5">
        <v>306128</v>
      </c>
      <c r="F10" s="17">
        <f t="shared" si="1"/>
        <v>1.189545731460191</v>
      </c>
      <c r="G10" s="6">
        <v>6</v>
      </c>
      <c r="H10" s="24" t="s">
        <v>25</v>
      </c>
    </row>
    <row r="11" spans="1:8" ht="12.75">
      <c r="A11" s="12" t="s">
        <v>8</v>
      </c>
      <c r="B11" s="5">
        <v>306079</v>
      </c>
      <c r="C11" s="17">
        <f t="shared" si="0"/>
        <v>1.1893553282927527</v>
      </c>
      <c r="D11" s="6">
        <v>1</v>
      </c>
      <c r="E11" s="5">
        <v>306079</v>
      </c>
      <c r="F11" s="17">
        <f t="shared" si="1"/>
        <v>1.1893553282927527</v>
      </c>
      <c r="G11" s="6">
        <v>1</v>
      </c>
      <c r="H11" s="24" t="s">
        <v>23</v>
      </c>
    </row>
    <row r="12" spans="1:8" ht="12.75">
      <c r="A12" s="13" t="s">
        <v>9</v>
      </c>
      <c r="B12" s="5">
        <v>298139</v>
      </c>
      <c r="C12" s="17">
        <f t="shared" si="0"/>
        <v>1.1585022436098948</v>
      </c>
      <c r="D12" s="6">
        <v>3</v>
      </c>
      <c r="E12" s="5">
        <v>298139</v>
      </c>
      <c r="F12" s="17">
        <f t="shared" si="1"/>
        <v>1.1585022436098948</v>
      </c>
      <c r="G12" s="6">
        <v>3</v>
      </c>
      <c r="H12" s="24" t="s">
        <v>25</v>
      </c>
    </row>
    <row r="13" spans="1:8" ht="12.75">
      <c r="A13" s="13" t="s">
        <v>10</v>
      </c>
      <c r="B13" s="5">
        <v>212543</v>
      </c>
      <c r="C13" s="17">
        <f t="shared" si="0"/>
        <v>0.8258951105476905</v>
      </c>
      <c r="D13" s="6">
        <v>2</v>
      </c>
      <c r="E13" s="5">
        <v>212543</v>
      </c>
      <c r="F13" s="17">
        <f t="shared" si="1"/>
        <v>0.8258951105476905</v>
      </c>
      <c r="G13" s="6">
        <v>2</v>
      </c>
      <c r="H13" s="24" t="s">
        <v>25</v>
      </c>
    </row>
    <row r="14" spans="1:8" ht="12.75">
      <c r="A14" s="13" t="s">
        <v>11</v>
      </c>
      <c r="B14" s="5">
        <v>174629</v>
      </c>
      <c r="C14" s="17">
        <f t="shared" si="0"/>
        <v>0.6785696882975805</v>
      </c>
      <c r="D14" s="6">
        <v>2</v>
      </c>
      <c r="E14" s="5">
        <v>174629</v>
      </c>
      <c r="F14" s="17">
        <f t="shared" si="1"/>
        <v>0.6785696882975805</v>
      </c>
      <c r="G14" s="6">
        <v>2</v>
      </c>
      <c r="H14" s="24" t="s">
        <v>25</v>
      </c>
    </row>
    <row r="15" spans="1:8" ht="12.75">
      <c r="A15" s="13" t="s">
        <v>12</v>
      </c>
      <c r="B15" s="5">
        <v>68679</v>
      </c>
      <c r="C15" s="17">
        <f t="shared" si="0"/>
        <v>0.266871410948866</v>
      </c>
      <c r="D15" s="6"/>
      <c r="E15" s="5">
        <v>68679</v>
      </c>
      <c r="F15" s="17">
        <f t="shared" si="1"/>
        <v>0.266871410948866</v>
      </c>
      <c r="G15" s="6"/>
      <c r="H15" s="24" t="s">
        <v>25</v>
      </c>
    </row>
    <row r="16" spans="1:8" ht="12.75">
      <c r="A16" s="13" t="s">
        <v>13</v>
      </c>
      <c r="B16" s="5">
        <v>62398</v>
      </c>
      <c r="C16" s="17">
        <f t="shared" si="0"/>
        <v>0.24246483350641887</v>
      </c>
      <c r="D16" s="6">
        <v>1</v>
      </c>
      <c r="E16" s="5">
        <v>62398</v>
      </c>
      <c r="F16" s="17">
        <f t="shared" si="1"/>
        <v>0.24246483350641887</v>
      </c>
      <c r="G16" s="6">
        <v>1</v>
      </c>
      <c r="H16" s="24" t="s">
        <v>25</v>
      </c>
    </row>
    <row r="17" spans="1:8" ht="12.75">
      <c r="A17" s="12" t="s">
        <v>14</v>
      </c>
      <c r="B17" s="5">
        <v>51383</v>
      </c>
      <c r="C17" s="17">
        <f t="shared" si="0"/>
        <v>0.19966297862207638</v>
      </c>
      <c r="D17" s="6"/>
      <c r="E17" s="5">
        <v>51383</v>
      </c>
      <c r="F17" s="17">
        <f t="shared" si="1"/>
        <v>0.19966297862207638</v>
      </c>
      <c r="G17" s="6"/>
      <c r="H17" s="24" t="s">
        <v>23</v>
      </c>
    </row>
    <row r="18" spans="1:8" ht="12.75">
      <c r="A18" s="13" t="s">
        <v>15</v>
      </c>
      <c r="B18" s="5">
        <v>50371</v>
      </c>
      <c r="C18" s="17">
        <f t="shared" si="0"/>
        <v>0.19573057034763655</v>
      </c>
      <c r="D18" s="6"/>
      <c r="E18" s="5">
        <v>50371</v>
      </c>
      <c r="F18" s="17">
        <f t="shared" si="1"/>
        <v>0.19573057034763655</v>
      </c>
      <c r="G18" s="6"/>
      <c r="H18" s="24" t="s">
        <v>25</v>
      </c>
    </row>
    <row r="19" spans="1:8" ht="12.75">
      <c r="A19" s="14" t="s">
        <v>16</v>
      </c>
      <c r="B19" s="5">
        <f>+B21-B20-SUM(B6:B18)</f>
        <v>601619</v>
      </c>
      <c r="C19" s="17">
        <f t="shared" si="0"/>
        <v>2.3377584324705634</v>
      </c>
      <c r="D19" s="6"/>
      <c r="E19" s="5">
        <f>+E21-E20-SUM(E6:E18)</f>
        <v>601619</v>
      </c>
      <c r="F19" s="17">
        <f t="shared" si="1"/>
        <v>2.3377584324705634</v>
      </c>
      <c r="G19" s="6"/>
      <c r="H19" s="24"/>
    </row>
    <row r="20" spans="1:8" ht="12.75">
      <c r="A20" s="14" t="s">
        <v>17</v>
      </c>
      <c r="B20" s="5">
        <v>286182</v>
      </c>
      <c r="C20" s="17">
        <f t="shared" si="0"/>
        <v>1.1120399849760243</v>
      </c>
      <c r="D20" s="6"/>
      <c r="E20" s="5">
        <v>286182</v>
      </c>
      <c r="F20" s="17">
        <f t="shared" si="1"/>
        <v>1.1120399849760243</v>
      </c>
      <c r="G20" s="6"/>
      <c r="H20" s="24"/>
    </row>
    <row r="21" spans="1:8" ht="12.75">
      <c r="A21" s="14" t="s">
        <v>18</v>
      </c>
      <c r="B21" s="26">
        <v>25734866</v>
      </c>
      <c r="C21" s="27"/>
      <c r="D21" s="28">
        <f>SUM(D6:D18)</f>
        <v>350</v>
      </c>
      <c r="E21" s="26">
        <v>25734866</v>
      </c>
      <c r="F21" s="27"/>
      <c r="G21" s="28">
        <f>SUM(G6:G18)</f>
        <v>350</v>
      </c>
      <c r="H21" s="29"/>
    </row>
    <row r="22" spans="1:8" ht="12.75">
      <c r="A22" s="37" t="s">
        <v>29</v>
      </c>
      <c r="B22" s="1" t="s">
        <v>1</v>
      </c>
      <c r="C22" s="1" t="s">
        <v>2</v>
      </c>
      <c r="D22" s="2" t="str">
        <f>+D5</f>
        <v>diputados</v>
      </c>
      <c r="E22" s="1" t="s">
        <v>1</v>
      </c>
      <c r="F22" s="1" t="s">
        <v>2</v>
      </c>
      <c r="G22" s="2" t="str">
        <f>+G5</f>
        <v>diputados</v>
      </c>
      <c r="H22" s="34"/>
    </row>
    <row r="23" spans="1:8" ht="12.75">
      <c r="A23" s="36" t="s">
        <v>22</v>
      </c>
      <c r="B23" s="30">
        <f aca="true" t="shared" si="2" ref="B23:G25">+SUMIF($H$6:$H$18,$H23,B$6:B$18)</f>
        <v>12616743</v>
      </c>
      <c r="C23" s="31">
        <f t="shared" si="2"/>
        <v>49.025874080712136</v>
      </c>
      <c r="D23" s="32">
        <f t="shared" si="2"/>
        <v>172</v>
      </c>
      <c r="E23" s="30">
        <f t="shared" si="2"/>
        <v>12616743</v>
      </c>
      <c r="F23" s="31">
        <f t="shared" si="2"/>
        <v>49.02587408071214</v>
      </c>
      <c r="G23" s="32">
        <f t="shared" si="2"/>
        <v>164</v>
      </c>
      <c r="H23" s="33" t="s">
        <v>23</v>
      </c>
    </row>
    <row r="24" spans="1:8" ht="12.75">
      <c r="A24" s="11" t="s">
        <v>21</v>
      </c>
      <c r="B24" s="5">
        <f t="shared" si="2"/>
        <v>10278010</v>
      </c>
      <c r="C24" s="17">
        <f t="shared" si="2"/>
        <v>39.93807467270278</v>
      </c>
      <c r="D24" s="6">
        <f t="shared" si="2"/>
        <v>154</v>
      </c>
      <c r="E24" s="5">
        <f t="shared" si="2"/>
        <v>10278010</v>
      </c>
      <c r="F24" s="17">
        <f t="shared" si="2"/>
        <v>39.93807467270278</v>
      </c>
      <c r="G24" s="6">
        <f t="shared" si="2"/>
        <v>162</v>
      </c>
      <c r="H24" s="24" t="s">
        <v>24</v>
      </c>
    </row>
    <row r="25" spans="1:8" ht="12.75">
      <c r="A25" s="15" t="s">
        <v>19</v>
      </c>
      <c r="B25" s="7">
        <f t="shared" si="2"/>
        <v>1952312</v>
      </c>
      <c r="C25" s="18">
        <f t="shared" si="2"/>
        <v>7.586252829138493</v>
      </c>
      <c r="D25" s="8">
        <f t="shared" si="2"/>
        <v>24</v>
      </c>
      <c r="E25" s="7">
        <f t="shared" si="2"/>
        <v>1952312</v>
      </c>
      <c r="F25" s="18">
        <f t="shared" si="2"/>
        <v>7.586252829138493</v>
      </c>
      <c r="G25" s="8">
        <f t="shared" si="2"/>
        <v>24</v>
      </c>
      <c r="H25" s="25" t="s">
        <v>25</v>
      </c>
    </row>
    <row r="27" ht="12.75">
      <c r="A27" t="s">
        <v>28</v>
      </c>
    </row>
  </sheetData>
  <mergeCells count="2"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45</v>
      </c>
    </row>
    <row r="2" ht="12.75">
      <c r="A2" s="9"/>
    </row>
    <row r="3" ht="12.75">
      <c r="A3" t="s">
        <v>60</v>
      </c>
    </row>
    <row r="4" spans="2:7" ht="12.75" customHeight="1">
      <c r="B4" s="50" t="s">
        <v>26</v>
      </c>
      <c r="C4" s="51"/>
      <c r="D4" s="52"/>
      <c r="E4" s="50" t="s">
        <v>44</v>
      </c>
      <c r="F4" s="51"/>
      <c r="G4" s="52"/>
    </row>
    <row r="5" spans="1:7" ht="12.75">
      <c r="A5" s="19" t="s">
        <v>0</v>
      </c>
      <c r="B5" s="20" t="s">
        <v>1</v>
      </c>
      <c r="C5" s="21" t="s">
        <v>2</v>
      </c>
      <c r="D5" s="22" t="s">
        <v>20</v>
      </c>
      <c r="E5" s="20" t="s">
        <v>1</v>
      </c>
      <c r="F5" s="21" t="s">
        <v>2</v>
      </c>
      <c r="G5" s="22" t="s">
        <v>20</v>
      </c>
    </row>
    <row r="6" spans="1:8" ht="12.75">
      <c r="A6" s="35" t="s">
        <v>4</v>
      </c>
      <c r="B6" s="3">
        <v>10321178</v>
      </c>
      <c r="C6" s="16">
        <f>+B6*100/$B$26</f>
        <v>44.52377380121558</v>
      </c>
      <c r="D6" s="4">
        <v>183</v>
      </c>
      <c r="E6" s="3">
        <v>8256994</v>
      </c>
      <c r="F6" s="16">
        <f aca="true" t="shared" si="0" ref="F6:F25">+E6*100/$B$26</f>
        <v>35.61924163443303</v>
      </c>
      <c r="G6" s="4">
        <v>153</v>
      </c>
      <c r="H6" s="23" t="s">
        <v>24</v>
      </c>
    </row>
    <row r="7" spans="1:8" ht="12.75">
      <c r="A7" s="11" t="s">
        <v>42</v>
      </c>
      <c r="B7" s="5"/>
      <c r="C7" s="17"/>
      <c r="D7" s="6"/>
      <c r="E7" s="5">
        <v>2064184</v>
      </c>
      <c r="F7" s="17">
        <f t="shared" si="0"/>
        <v>8.90453216678255</v>
      </c>
      <c r="G7" s="6">
        <v>13</v>
      </c>
      <c r="H7" s="24" t="s">
        <v>24</v>
      </c>
    </row>
    <row r="8" spans="1:8" ht="12.75">
      <c r="A8" s="12" t="s">
        <v>31</v>
      </c>
      <c r="B8" s="5">
        <v>7918752</v>
      </c>
      <c r="C8" s="17">
        <f aca="true" t="shared" si="1" ref="C8:C25">+B8*100/$B$26</f>
        <v>34.16012424511267</v>
      </c>
      <c r="D8" s="6">
        <v>125</v>
      </c>
      <c r="E8" s="5">
        <v>7918752</v>
      </c>
      <c r="F8" s="17">
        <f t="shared" si="0"/>
        <v>34.16012424511267</v>
      </c>
      <c r="G8" s="6">
        <v>137</v>
      </c>
      <c r="H8" s="24" t="s">
        <v>23</v>
      </c>
    </row>
    <row r="9" spans="1:8" ht="12.75">
      <c r="A9" s="12" t="s">
        <v>5</v>
      </c>
      <c r="B9" s="5">
        <v>1263043</v>
      </c>
      <c r="C9" s="17">
        <f t="shared" si="1"/>
        <v>5.44854868632328</v>
      </c>
      <c r="D9" s="6">
        <v>8</v>
      </c>
      <c r="E9" s="5">
        <v>1263043</v>
      </c>
      <c r="F9" s="17">
        <f t="shared" si="0"/>
        <v>5.44854868632328</v>
      </c>
      <c r="G9" s="6">
        <v>8</v>
      </c>
      <c r="H9" s="24" t="s">
        <v>23</v>
      </c>
    </row>
    <row r="10" spans="1:8" ht="12.75">
      <c r="A10" s="13" t="s">
        <v>6</v>
      </c>
      <c r="B10" s="5">
        <v>970421</v>
      </c>
      <c r="C10" s="17">
        <f t="shared" si="1"/>
        <v>4.186228073573523</v>
      </c>
      <c r="D10" s="6">
        <v>15</v>
      </c>
      <c r="E10" s="5">
        <v>970421</v>
      </c>
      <c r="F10" s="17">
        <f t="shared" si="0"/>
        <v>4.186228073573523</v>
      </c>
      <c r="G10" s="6">
        <v>16</v>
      </c>
      <c r="H10" s="24" t="s">
        <v>25</v>
      </c>
    </row>
    <row r="11" spans="1:8" ht="12.75">
      <c r="A11" s="13" t="s">
        <v>7</v>
      </c>
      <c r="B11" s="5">
        <v>353953</v>
      </c>
      <c r="C11" s="17">
        <f t="shared" si="1"/>
        <v>1.5268919214707526</v>
      </c>
      <c r="D11" s="6">
        <v>7</v>
      </c>
      <c r="E11" s="5">
        <v>353953</v>
      </c>
      <c r="F11" s="17">
        <f t="shared" si="0"/>
        <v>1.5268919214707526</v>
      </c>
      <c r="G11" s="6">
        <v>7</v>
      </c>
      <c r="H11" s="24" t="s">
        <v>25</v>
      </c>
    </row>
    <row r="12" spans="1:8" ht="12.75">
      <c r="A12" s="13" t="s">
        <v>10</v>
      </c>
      <c r="B12" s="5">
        <v>306268</v>
      </c>
      <c r="C12" s="17">
        <f t="shared" si="1"/>
        <v>1.3211870926507319</v>
      </c>
      <c r="D12" s="6">
        <v>3</v>
      </c>
      <c r="E12" s="5">
        <v>306268</v>
      </c>
      <c r="F12" s="17">
        <f t="shared" si="0"/>
        <v>1.3211870926507319</v>
      </c>
      <c r="G12" s="6">
        <v>5</v>
      </c>
      <c r="H12" s="24" t="s">
        <v>25</v>
      </c>
    </row>
    <row r="13" spans="1:8" ht="12.75">
      <c r="A13" s="13" t="s">
        <v>32</v>
      </c>
      <c r="B13" s="5">
        <v>248261</v>
      </c>
      <c r="C13" s="17">
        <f t="shared" si="1"/>
        <v>1.0709549440639026</v>
      </c>
      <c r="D13" s="6">
        <v>4</v>
      </c>
      <c r="E13" s="5">
        <v>248261</v>
      </c>
      <c r="F13" s="17">
        <f t="shared" si="0"/>
        <v>1.0709549440639026</v>
      </c>
      <c r="G13" s="6">
        <v>5</v>
      </c>
      <c r="H13" s="24" t="s">
        <v>25</v>
      </c>
    </row>
    <row r="14" spans="1:8" ht="12.75">
      <c r="A14" s="13" t="s">
        <v>33</v>
      </c>
      <c r="B14" s="5">
        <v>206255</v>
      </c>
      <c r="C14" s="17">
        <f t="shared" si="1"/>
        <v>0.8897483373864612</v>
      </c>
      <c r="D14" s="6">
        <v>1</v>
      </c>
      <c r="E14" s="5">
        <v>206255</v>
      </c>
      <c r="F14" s="17">
        <f t="shared" si="0"/>
        <v>0.8897483373864612</v>
      </c>
      <c r="G14" s="6">
        <v>1</v>
      </c>
      <c r="H14" s="24" t="s">
        <v>25</v>
      </c>
    </row>
    <row r="15" spans="1:8" ht="12.75">
      <c r="A15" s="13" t="s">
        <v>34</v>
      </c>
      <c r="B15" s="5">
        <v>194715</v>
      </c>
      <c r="C15" s="17">
        <f t="shared" si="1"/>
        <v>0.8399667766318625</v>
      </c>
      <c r="D15" s="6">
        <v>1</v>
      </c>
      <c r="E15" s="5">
        <v>194715</v>
      </c>
      <c r="F15" s="17">
        <f t="shared" si="0"/>
        <v>0.8399667766318625</v>
      </c>
      <c r="G15" s="6">
        <v>1</v>
      </c>
      <c r="H15" s="24" t="s">
        <v>25</v>
      </c>
    </row>
    <row r="16" spans="1:8" ht="12.75">
      <c r="A16" s="13" t="s">
        <v>35</v>
      </c>
      <c r="B16" s="5">
        <v>119290</v>
      </c>
      <c r="C16" s="17">
        <f t="shared" si="1"/>
        <v>0.5145963936235773</v>
      </c>
      <c r="D16" s="6">
        <v>1</v>
      </c>
      <c r="E16" s="5">
        <v>119290</v>
      </c>
      <c r="F16" s="17">
        <f t="shared" si="0"/>
        <v>0.5145963936235773</v>
      </c>
      <c r="G16" s="6">
        <v>1</v>
      </c>
      <c r="H16" s="24" t="s">
        <v>25</v>
      </c>
    </row>
    <row r="17" spans="1:8" ht="12.75">
      <c r="A17" s="12" t="s">
        <v>36</v>
      </c>
      <c r="B17" s="5">
        <v>104705</v>
      </c>
      <c r="C17" s="17">
        <f t="shared" si="1"/>
        <v>0.45167923039950264</v>
      </c>
      <c r="D17" s="6"/>
      <c r="E17" s="5">
        <v>104705</v>
      </c>
      <c r="F17" s="17">
        <f t="shared" si="0"/>
        <v>0.45167923039950264</v>
      </c>
      <c r="G17" s="6"/>
      <c r="H17" s="24" t="s">
        <v>23</v>
      </c>
    </row>
    <row r="18" spans="1:8" ht="12.75">
      <c r="A18" s="13" t="s">
        <v>15</v>
      </c>
      <c r="B18" s="5">
        <v>100742</v>
      </c>
      <c r="C18" s="17">
        <f t="shared" si="1"/>
        <v>0.4345835349687856</v>
      </c>
      <c r="D18" s="6">
        <v>1</v>
      </c>
      <c r="E18" s="5">
        <v>100742</v>
      </c>
      <c r="F18" s="17">
        <f t="shared" si="0"/>
        <v>0.4345835349687856</v>
      </c>
      <c r="G18" s="6">
        <v>1</v>
      </c>
      <c r="H18" s="24" t="s">
        <v>25</v>
      </c>
    </row>
    <row r="19" spans="1:8" ht="12.75">
      <c r="A19" s="13" t="s">
        <v>37</v>
      </c>
      <c r="B19" s="5">
        <v>75356</v>
      </c>
      <c r="C19" s="17">
        <f t="shared" si="1"/>
        <v>0.3250727289621787</v>
      </c>
      <c r="D19" s="6">
        <v>1</v>
      </c>
      <c r="E19" s="5">
        <v>75356</v>
      </c>
      <c r="F19" s="17">
        <f t="shared" si="0"/>
        <v>0.3250727289621787</v>
      </c>
      <c r="G19" s="6">
        <v>1</v>
      </c>
      <c r="H19" s="24" t="s">
        <v>25</v>
      </c>
    </row>
    <row r="20" spans="1:8" ht="12.75">
      <c r="A20" s="11" t="s">
        <v>38</v>
      </c>
      <c r="B20" s="5">
        <v>72162</v>
      </c>
      <c r="C20" s="17">
        <f t="shared" si="1"/>
        <v>0.3112943663061832</v>
      </c>
      <c r="D20" s="6"/>
      <c r="E20" s="5">
        <v>72162</v>
      </c>
      <c r="F20" s="17">
        <f t="shared" si="0"/>
        <v>0.3112943663061832</v>
      </c>
      <c r="G20" s="6"/>
      <c r="H20" s="24" t="s">
        <v>24</v>
      </c>
    </row>
    <row r="21" spans="1:8" ht="12.75">
      <c r="A21" s="13" t="s">
        <v>39</v>
      </c>
      <c r="B21" s="5">
        <v>58551</v>
      </c>
      <c r="C21" s="17">
        <f t="shared" si="1"/>
        <v>0.2525788703416387</v>
      </c>
      <c r="D21" s="6"/>
      <c r="E21" s="5">
        <v>58551</v>
      </c>
      <c r="F21" s="17">
        <f t="shared" si="0"/>
        <v>0.2525788703416387</v>
      </c>
      <c r="G21" s="6"/>
      <c r="H21" s="24" t="s">
        <v>25</v>
      </c>
    </row>
    <row r="22" spans="1:8" ht="12.75">
      <c r="A22" s="13" t="s">
        <v>40</v>
      </c>
      <c r="B22" s="5">
        <v>57830</v>
      </c>
      <c r="C22" s="17">
        <f t="shared" si="1"/>
        <v>0.24946860125116505</v>
      </c>
      <c r="D22" s="6"/>
      <c r="E22" s="5">
        <v>57830</v>
      </c>
      <c r="F22" s="17">
        <f t="shared" si="0"/>
        <v>0.24946860125116505</v>
      </c>
      <c r="G22" s="6"/>
      <c r="H22" s="24" t="s">
        <v>25</v>
      </c>
    </row>
    <row r="23" spans="1:8" ht="12.75">
      <c r="A23" s="13" t="s">
        <v>61</v>
      </c>
      <c r="B23" s="5">
        <v>41690</v>
      </c>
      <c r="C23" s="17">
        <f t="shared" si="1"/>
        <v>0.17984343742280945</v>
      </c>
      <c r="D23" s="6"/>
      <c r="E23" s="5">
        <v>41690</v>
      </c>
      <c r="F23" s="17">
        <f t="shared" si="0"/>
        <v>0.17984343742280945</v>
      </c>
      <c r="G23" s="6">
        <v>1</v>
      </c>
      <c r="H23" s="24" t="s">
        <v>25</v>
      </c>
    </row>
    <row r="24" spans="1:8" ht="12.75">
      <c r="A24" s="14" t="s">
        <v>16</v>
      </c>
      <c r="B24" s="5">
        <f>+B26-B25-SUM(B6:B23)</f>
        <v>401279</v>
      </c>
      <c r="C24" s="17">
        <f t="shared" si="1"/>
        <v>1.7310480864856694</v>
      </c>
      <c r="D24" s="6"/>
      <c r="E24" s="5">
        <f>+E26-E25-SUM(E6:E23)</f>
        <v>401279</v>
      </c>
      <c r="F24" s="17">
        <f t="shared" si="0"/>
        <v>1.7310480864856694</v>
      </c>
      <c r="G24" s="6"/>
      <c r="H24" s="24"/>
    </row>
    <row r="25" spans="1:8" ht="12.75">
      <c r="A25" s="14" t="s">
        <v>17</v>
      </c>
      <c r="B25" s="5">
        <v>366823</v>
      </c>
      <c r="C25" s="17">
        <f t="shared" si="1"/>
        <v>1.5824108718097203</v>
      </c>
      <c r="D25" s="6"/>
      <c r="E25" s="5">
        <v>366823</v>
      </c>
      <c r="F25" s="17">
        <f t="shared" si="0"/>
        <v>1.5824108718097203</v>
      </c>
      <c r="G25" s="6"/>
      <c r="H25" s="24"/>
    </row>
    <row r="26" spans="1:8" ht="12.75">
      <c r="A26" s="14" t="s">
        <v>18</v>
      </c>
      <c r="B26" s="26">
        <v>23181274</v>
      </c>
      <c r="C26" s="27"/>
      <c r="D26" s="28">
        <f>SUM(D6:D23)</f>
        <v>350</v>
      </c>
      <c r="E26" s="26">
        <v>23181274</v>
      </c>
      <c r="F26" s="27"/>
      <c r="G26" s="28">
        <f>SUM(G6:G23)</f>
        <v>350</v>
      </c>
      <c r="H26" s="29"/>
    </row>
    <row r="27" spans="1:8" ht="12.75">
      <c r="A27" s="37" t="s">
        <v>29</v>
      </c>
      <c r="B27" s="1" t="s">
        <v>1</v>
      </c>
      <c r="C27" s="1" t="s">
        <v>2</v>
      </c>
      <c r="D27" s="2" t="str">
        <f>+D5</f>
        <v>diputados</v>
      </c>
      <c r="E27" s="1" t="s">
        <v>1</v>
      </c>
      <c r="F27" s="1" t="s">
        <v>2</v>
      </c>
      <c r="G27" s="2" t="str">
        <f>+G5</f>
        <v>diputados</v>
      </c>
      <c r="H27" s="34"/>
    </row>
    <row r="28" spans="1:8" ht="12.75">
      <c r="A28" s="36" t="s">
        <v>22</v>
      </c>
      <c r="B28" s="30">
        <f aca="true" t="shared" si="2" ref="B28:G30">+SUMIF($H$6:$H$23,$H28,B$6:B$23)</f>
        <v>9286500</v>
      </c>
      <c r="C28" s="31">
        <f t="shared" si="2"/>
        <v>40.06035216183545</v>
      </c>
      <c r="D28" s="32">
        <f t="shared" si="2"/>
        <v>133</v>
      </c>
      <c r="E28" s="30">
        <f t="shared" si="2"/>
        <v>9286500</v>
      </c>
      <c r="F28" s="31">
        <f t="shared" si="2"/>
        <v>40.06035216183545</v>
      </c>
      <c r="G28" s="32">
        <f t="shared" si="2"/>
        <v>145</v>
      </c>
      <c r="H28" s="33" t="s">
        <v>23</v>
      </c>
    </row>
    <row r="29" spans="1:8" ht="12.75">
      <c r="A29" s="11" t="s">
        <v>21</v>
      </c>
      <c r="B29" s="5">
        <f t="shared" si="2"/>
        <v>10393340</v>
      </c>
      <c r="C29" s="17">
        <f t="shared" si="2"/>
        <v>44.83506816752177</v>
      </c>
      <c r="D29" s="6">
        <f t="shared" si="2"/>
        <v>183</v>
      </c>
      <c r="E29" s="5">
        <f t="shared" si="2"/>
        <v>10393340</v>
      </c>
      <c r="F29" s="17">
        <f t="shared" si="2"/>
        <v>44.83506816752177</v>
      </c>
      <c r="G29" s="6">
        <f t="shared" si="2"/>
        <v>166</v>
      </c>
      <c r="H29" s="24" t="s">
        <v>24</v>
      </c>
    </row>
    <row r="30" spans="1:8" ht="12.75">
      <c r="A30" s="15" t="s">
        <v>19</v>
      </c>
      <c r="B30" s="7">
        <f t="shared" si="2"/>
        <v>2733332</v>
      </c>
      <c r="C30" s="18">
        <f t="shared" si="2"/>
        <v>11.791120712347388</v>
      </c>
      <c r="D30" s="8">
        <f t="shared" si="2"/>
        <v>34</v>
      </c>
      <c r="E30" s="7">
        <f t="shared" si="2"/>
        <v>2733332</v>
      </c>
      <c r="F30" s="18">
        <f t="shared" si="2"/>
        <v>11.791120712347388</v>
      </c>
      <c r="G30" s="8">
        <f t="shared" si="2"/>
        <v>39</v>
      </c>
      <c r="H30" s="25" t="s">
        <v>25</v>
      </c>
    </row>
    <row r="32" ht="12.75">
      <c r="A32" t="s">
        <v>41</v>
      </c>
    </row>
    <row r="33" ht="12.75">
      <c r="A33" t="s">
        <v>43</v>
      </c>
    </row>
  </sheetData>
  <mergeCells count="2"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57</v>
      </c>
    </row>
    <row r="2" ht="12.75">
      <c r="A2" s="9"/>
    </row>
    <row r="3" ht="12.75">
      <c r="A3" t="s">
        <v>56</v>
      </c>
    </row>
    <row r="4" spans="2:7" ht="12.75" customHeight="1">
      <c r="B4" s="50" t="s">
        <v>26</v>
      </c>
      <c r="C4" s="51"/>
      <c r="D4" s="52"/>
      <c r="E4" s="50" t="s">
        <v>52</v>
      </c>
      <c r="F4" s="51"/>
      <c r="G4" s="52"/>
    </row>
    <row r="5" spans="1:7" ht="12.75">
      <c r="A5" s="19" t="s">
        <v>0</v>
      </c>
      <c r="B5" s="20" t="s">
        <v>1</v>
      </c>
      <c r="C5" s="21" t="s">
        <v>2</v>
      </c>
      <c r="D5" s="22" t="s">
        <v>20</v>
      </c>
      <c r="E5" s="20" t="s">
        <v>1</v>
      </c>
      <c r="F5" s="21" t="s">
        <v>2</v>
      </c>
      <c r="G5" s="22" t="s">
        <v>20</v>
      </c>
    </row>
    <row r="6" spans="1:8" ht="12.75">
      <c r="A6" s="10" t="s">
        <v>3</v>
      </c>
      <c r="B6" s="3">
        <v>11289335</v>
      </c>
      <c r="C6" s="16">
        <f aca="true" t="shared" si="0" ref="C6:C21">+B6*100/$B$22</f>
        <v>43.867860046366665</v>
      </c>
      <c r="D6" s="4">
        <v>169</v>
      </c>
      <c r="E6" s="3"/>
      <c r="F6" s="16">
        <f aca="true" t="shared" si="1" ref="F6:F21">+E6*100/$B$22</f>
        <v>0</v>
      </c>
      <c r="G6" s="4"/>
      <c r="H6" s="23" t="s">
        <v>23</v>
      </c>
    </row>
    <row r="7" spans="1:8" ht="12.75">
      <c r="A7" s="11" t="s">
        <v>4</v>
      </c>
      <c r="B7" s="5">
        <v>10278010</v>
      </c>
      <c r="C7" s="17">
        <f t="shared" si="0"/>
        <v>39.93807467270278</v>
      </c>
      <c r="D7" s="6">
        <v>154</v>
      </c>
      <c r="E7" s="5">
        <v>10278010</v>
      </c>
      <c r="F7" s="17">
        <f t="shared" si="1"/>
        <v>39.93807467270278</v>
      </c>
      <c r="G7" s="6">
        <v>149</v>
      </c>
      <c r="H7" s="24" t="s">
        <v>24</v>
      </c>
    </row>
    <row r="8" spans="1:8" ht="12.75">
      <c r="A8" s="12" t="s">
        <v>55</v>
      </c>
      <c r="B8" s="5"/>
      <c r="C8" s="17"/>
      <c r="D8" s="6"/>
      <c r="E8" s="5">
        <v>12259281</v>
      </c>
      <c r="F8" s="17">
        <f t="shared" si="1"/>
        <v>47.63685577379731</v>
      </c>
      <c r="G8" s="6">
        <v>176</v>
      </c>
      <c r="H8" s="24" t="s">
        <v>23</v>
      </c>
    </row>
    <row r="9" spans="1:8" ht="12.75">
      <c r="A9" s="12" t="s">
        <v>5</v>
      </c>
      <c r="B9" s="5">
        <v>969946</v>
      </c>
      <c r="C9" s="17">
        <f t="shared" si="0"/>
        <v>3.7689957274306383</v>
      </c>
      <c r="D9" s="6">
        <v>2</v>
      </c>
      <c r="E9" s="5"/>
      <c r="F9" s="17">
        <f t="shared" si="1"/>
        <v>0</v>
      </c>
      <c r="G9" s="6"/>
      <c r="H9" s="24" t="s">
        <v>23</v>
      </c>
    </row>
    <row r="10" spans="1:8" ht="12.75">
      <c r="A10" s="13" t="s">
        <v>6</v>
      </c>
      <c r="B10" s="5">
        <v>779425</v>
      </c>
      <c r="C10" s="17">
        <f t="shared" si="0"/>
        <v>3.0286732404202144</v>
      </c>
      <c r="D10" s="6">
        <v>10</v>
      </c>
      <c r="E10" s="5">
        <v>779425</v>
      </c>
      <c r="F10" s="17">
        <f t="shared" si="1"/>
        <v>3.0286732404202144</v>
      </c>
      <c r="G10" s="6">
        <v>10</v>
      </c>
      <c r="H10" s="24" t="s">
        <v>25</v>
      </c>
    </row>
    <row r="11" spans="1:8" ht="12.75">
      <c r="A11" s="13" t="s">
        <v>7</v>
      </c>
      <c r="B11" s="5">
        <v>306128</v>
      </c>
      <c r="C11" s="17">
        <f t="shared" si="0"/>
        <v>1.189545731460191</v>
      </c>
      <c r="D11" s="6">
        <v>6</v>
      </c>
      <c r="E11" s="5">
        <v>306128</v>
      </c>
      <c r="F11" s="17">
        <f t="shared" si="1"/>
        <v>1.189545731460191</v>
      </c>
      <c r="G11" s="6">
        <v>6</v>
      </c>
      <c r="H11" s="24" t="s">
        <v>25</v>
      </c>
    </row>
    <row r="12" spans="1:8" ht="12.75">
      <c r="A12" s="12" t="s">
        <v>8</v>
      </c>
      <c r="B12" s="5">
        <v>306079</v>
      </c>
      <c r="C12" s="17">
        <f t="shared" si="0"/>
        <v>1.1893553282927527</v>
      </c>
      <c r="D12" s="6">
        <v>1</v>
      </c>
      <c r="E12" s="5">
        <v>306079</v>
      </c>
      <c r="F12" s="17">
        <f t="shared" si="1"/>
        <v>1.1893553282927527</v>
      </c>
      <c r="G12" s="6">
        <v>1</v>
      </c>
      <c r="H12" s="24" t="s">
        <v>23</v>
      </c>
    </row>
    <row r="13" spans="1:8" ht="12.75">
      <c r="A13" s="13" t="s">
        <v>9</v>
      </c>
      <c r="B13" s="5">
        <v>298139</v>
      </c>
      <c r="C13" s="17">
        <f t="shared" si="0"/>
        <v>1.1585022436098948</v>
      </c>
      <c r="D13" s="6">
        <v>3</v>
      </c>
      <c r="E13" s="5">
        <v>298139</v>
      </c>
      <c r="F13" s="17">
        <f t="shared" si="1"/>
        <v>1.1585022436098948</v>
      </c>
      <c r="G13" s="6">
        <v>3</v>
      </c>
      <c r="H13" s="24" t="s">
        <v>25</v>
      </c>
    </row>
    <row r="14" spans="1:8" ht="12.75">
      <c r="A14" s="13" t="s">
        <v>10</v>
      </c>
      <c r="B14" s="5">
        <v>212543</v>
      </c>
      <c r="C14" s="17">
        <f t="shared" si="0"/>
        <v>0.8258951105476905</v>
      </c>
      <c r="D14" s="6">
        <v>2</v>
      </c>
      <c r="E14" s="5">
        <v>212543</v>
      </c>
      <c r="F14" s="17">
        <f t="shared" si="1"/>
        <v>0.8258951105476905</v>
      </c>
      <c r="G14" s="6">
        <v>2</v>
      </c>
      <c r="H14" s="24" t="s">
        <v>25</v>
      </c>
    </row>
    <row r="15" spans="1:8" ht="12.75">
      <c r="A15" s="13" t="s">
        <v>11</v>
      </c>
      <c r="B15" s="5">
        <v>174629</v>
      </c>
      <c r="C15" s="17">
        <f t="shared" si="0"/>
        <v>0.6785696882975805</v>
      </c>
      <c r="D15" s="6">
        <v>2</v>
      </c>
      <c r="E15" s="5">
        <v>174629</v>
      </c>
      <c r="F15" s="17">
        <f t="shared" si="1"/>
        <v>0.6785696882975805</v>
      </c>
      <c r="G15" s="6">
        <v>2</v>
      </c>
      <c r="H15" s="24" t="s">
        <v>25</v>
      </c>
    </row>
    <row r="16" spans="1:8" ht="12.75">
      <c r="A16" s="13" t="s">
        <v>12</v>
      </c>
      <c r="B16" s="5">
        <v>68679</v>
      </c>
      <c r="C16" s="17">
        <f t="shared" si="0"/>
        <v>0.266871410948866</v>
      </c>
      <c r="D16" s="6"/>
      <c r="E16" s="5">
        <v>68679</v>
      </c>
      <c r="F16" s="17">
        <f t="shared" si="1"/>
        <v>0.266871410948866</v>
      </c>
      <c r="G16" s="6"/>
      <c r="H16" s="24" t="s">
        <v>25</v>
      </c>
    </row>
    <row r="17" spans="1:8" ht="12.75">
      <c r="A17" s="13" t="s">
        <v>13</v>
      </c>
      <c r="B17" s="5">
        <v>62398</v>
      </c>
      <c r="C17" s="17">
        <f t="shared" si="0"/>
        <v>0.24246483350641887</v>
      </c>
      <c r="D17" s="6">
        <v>1</v>
      </c>
      <c r="E17" s="5">
        <v>62398</v>
      </c>
      <c r="F17" s="17">
        <f t="shared" si="1"/>
        <v>0.24246483350641887</v>
      </c>
      <c r="G17" s="6">
        <v>1</v>
      </c>
      <c r="H17" s="24" t="s">
        <v>25</v>
      </c>
    </row>
    <row r="18" spans="1:8" ht="12.75">
      <c r="A18" s="12" t="s">
        <v>14</v>
      </c>
      <c r="B18" s="5">
        <v>51383</v>
      </c>
      <c r="C18" s="17">
        <f t="shared" si="0"/>
        <v>0.19966297862207638</v>
      </c>
      <c r="D18" s="6"/>
      <c r="E18" s="5">
        <v>51383</v>
      </c>
      <c r="F18" s="17">
        <f t="shared" si="1"/>
        <v>0.19966297862207638</v>
      </c>
      <c r="G18" s="6"/>
      <c r="H18" s="24" t="s">
        <v>23</v>
      </c>
    </row>
    <row r="19" spans="1:8" ht="12.75">
      <c r="A19" s="13" t="s">
        <v>15</v>
      </c>
      <c r="B19" s="5">
        <v>50371</v>
      </c>
      <c r="C19" s="17">
        <f t="shared" si="0"/>
        <v>0.19573057034763655</v>
      </c>
      <c r="D19" s="6"/>
      <c r="E19" s="5">
        <v>50371</v>
      </c>
      <c r="F19" s="17">
        <f t="shared" si="1"/>
        <v>0.19573057034763655</v>
      </c>
      <c r="G19" s="6"/>
      <c r="H19" s="24" t="s">
        <v>25</v>
      </c>
    </row>
    <row r="20" spans="1:8" ht="12.75">
      <c r="A20" s="14" t="s">
        <v>16</v>
      </c>
      <c r="B20" s="5">
        <f>+B22-B21-SUM(B6:B19)</f>
        <v>601619</v>
      </c>
      <c r="C20" s="17">
        <f t="shared" si="0"/>
        <v>2.3377584324705634</v>
      </c>
      <c r="D20" s="6"/>
      <c r="E20" s="5">
        <f>+E22-E21-SUM(E6:E19)</f>
        <v>601619</v>
      </c>
      <c r="F20" s="17">
        <f t="shared" si="1"/>
        <v>2.3377584324705634</v>
      </c>
      <c r="G20" s="6"/>
      <c r="H20" s="24"/>
    </row>
    <row r="21" spans="1:8" ht="12.75">
      <c r="A21" s="14" t="s">
        <v>17</v>
      </c>
      <c r="B21" s="5">
        <v>286182</v>
      </c>
      <c r="C21" s="17">
        <f t="shared" si="0"/>
        <v>1.1120399849760243</v>
      </c>
      <c r="D21" s="6"/>
      <c r="E21" s="5">
        <v>286182</v>
      </c>
      <c r="F21" s="17">
        <f t="shared" si="1"/>
        <v>1.1120399849760243</v>
      </c>
      <c r="G21" s="6"/>
      <c r="H21" s="24"/>
    </row>
    <row r="22" spans="1:8" ht="12.75">
      <c r="A22" s="14" t="s">
        <v>18</v>
      </c>
      <c r="B22" s="26">
        <v>25734866</v>
      </c>
      <c r="C22" s="27"/>
      <c r="D22" s="28">
        <f>SUM(D6:D19)</f>
        <v>350</v>
      </c>
      <c r="E22" s="26">
        <v>25734866</v>
      </c>
      <c r="F22" s="27"/>
      <c r="G22" s="28">
        <f>SUM(G6:G19)</f>
        <v>350</v>
      </c>
      <c r="H22" s="29"/>
    </row>
    <row r="23" spans="1:8" ht="12.75">
      <c r="A23" s="37" t="s">
        <v>29</v>
      </c>
      <c r="B23" s="1" t="s">
        <v>1</v>
      </c>
      <c r="C23" s="1" t="s">
        <v>2</v>
      </c>
      <c r="D23" s="2" t="str">
        <f>+D5</f>
        <v>diputados</v>
      </c>
      <c r="E23" s="1" t="s">
        <v>1</v>
      </c>
      <c r="F23" s="1" t="s">
        <v>2</v>
      </c>
      <c r="G23" s="2" t="str">
        <f>+G5</f>
        <v>diputados</v>
      </c>
      <c r="H23" s="34"/>
    </row>
    <row r="24" spans="1:8" ht="12.75">
      <c r="A24" s="36" t="s">
        <v>22</v>
      </c>
      <c r="B24" s="30">
        <f aca="true" t="shared" si="2" ref="B24:G26">+SUMIF($H$6:$H$19,$H24,B$6:B$19)</f>
        <v>12616743</v>
      </c>
      <c r="C24" s="31">
        <f t="shared" si="2"/>
        <v>49.025874080712136</v>
      </c>
      <c r="D24" s="32">
        <f t="shared" si="2"/>
        <v>172</v>
      </c>
      <c r="E24" s="30">
        <f t="shared" si="2"/>
        <v>12616743</v>
      </c>
      <c r="F24" s="31">
        <f t="shared" si="2"/>
        <v>49.02587408071214</v>
      </c>
      <c r="G24" s="32">
        <f t="shared" si="2"/>
        <v>177</v>
      </c>
      <c r="H24" s="33" t="s">
        <v>23</v>
      </c>
    </row>
    <row r="25" spans="1:8" ht="12.75">
      <c r="A25" s="11" t="s">
        <v>21</v>
      </c>
      <c r="B25" s="5">
        <f t="shared" si="2"/>
        <v>10278010</v>
      </c>
      <c r="C25" s="17">
        <f t="shared" si="2"/>
        <v>39.93807467270278</v>
      </c>
      <c r="D25" s="6">
        <f t="shared" si="2"/>
        <v>154</v>
      </c>
      <c r="E25" s="5">
        <f t="shared" si="2"/>
        <v>10278010</v>
      </c>
      <c r="F25" s="17">
        <f t="shared" si="2"/>
        <v>39.93807467270278</v>
      </c>
      <c r="G25" s="6">
        <f t="shared" si="2"/>
        <v>149</v>
      </c>
      <c r="H25" s="24" t="s">
        <v>24</v>
      </c>
    </row>
    <row r="26" spans="1:8" ht="12.75">
      <c r="A26" s="15" t="s">
        <v>19</v>
      </c>
      <c r="B26" s="7">
        <f t="shared" si="2"/>
        <v>1952312</v>
      </c>
      <c r="C26" s="18">
        <f t="shared" si="2"/>
        <v>7.586252829138493</v>
      </c>
      <c r="D26" s="8">
        <f t="shared" si="2"/>
        <v>24</v>
      </c>
      <c r="E26" s="7">
        <f t="shared" si="2"/>
        <v>1952312</v>
      </c>
      <c r="F26" s="18">
        <f t="shared" si="2"/>
        <v>7.586252829138493</v>
      </c>
      <c r="G26" s="8">
        <f t="shared" si="2"/>
        <v>24</v>
      </c>
      <c r="H26" s="25" t="s">
        <v>25</v>
      </c>
    </row>
    <row r="28" ht="12.75">
      <c r="A28" t="s">
        <v>58</v>
      </c>
    </row>
  </sheetData>
  <mergeCells count="2">
    <mergeCell ref="B4:D4"/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">
      <selection activeCell="A3" sqref="A3"/>
    </sheetView>
  </sheetViews>
  <sheetFormatPr defaultColWidth="11.421875" defaultRowHeight="12.75"/>
  <cols>
    <col min="1" max="1" width="14.8515625" style="0" customWidth="1"/>
    <col min="2" max="2" width="9.140625" style="0" customWidth="1"/>
    <col min="3" max="3" width="7.28125" style="0" customWidth="1"/>
    <col min="4" max="5" width="9.140625" style="0" customWidth="1"/>
    <col min="6" max="6" width="7.28125" style="0" customWidth="1"/>
    <col min="7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45</v>
      </c>
    </row>
    <row r="2" ht="12.75">
      <c r="A2" s="9" t="s">
        <v>51</v>
      </c>
    </row>
    <row r="3" ht="12.75">
      <c r="A3" s="9"/>
    </row>
    <row r="4" ht="12.75">
      <c r="A4" t="s">
        <v>54</v>
      </c>
    </row>
    <row r="5" spans="2:7" ht="12.75" customHeight="1">
      <c r="B5" s="50" t="s">
        <v>53</v>
      </c>
      <c r="C5" s="51"/>
      <c r="D5" s="52"/>
      <c r="E5" s="50" t="s">
        <v>52</v>
      </c>
      <c r="F5" s="51"/>
      <c r="G5" s="52"/>
    </row>
    <row r="6" spans="1:7" ht="12.75">
      <c r="A6" s="19" t="s">
        <v>0</v>
      </c>
      <c r="B6" s="20" t="s">
        <v>1</v>
      </c>
      <c r="C6" s="21" t="s">
        <v>2</v>
      </c>
      <c r="D6" s="22" t="s">
        <v>20</v>
      </c>
      <c r="E6" s="20" t="s">
        <v>1</v>
      </c>
      <c r="F6" s="21" t="s">
        <v>2</v>
      </c>
      <c r="G6" s="22" t="s">
        <v>20</v>
      </c>
    </row>
    <row r="7" spans="1:8" ht="12.75" customHeight="1">
      <c r="A7" s="10" t="s">
        <v>3</v>
      </c>
      <c r="B7" s="3">
        <v>11289335</v>
      </c>
      <c r="C7" s="16">
        <f aca="true" t="shared" si="0" ref="C7:C21">+B7*100/$B$22</f>
        <v>43.867860046366665</v>
      </c>
      <c r="D7" s="4">
        <v>184</v>
      </c>
      <c r="E7" s="3">
        <v>9034551</v>
      </c>
      <c r="F7" s="16">
        <f aca="true" t="shared" si="1" ref="F7:F21">+E7*100/$B$22</f>
        <v>35.10626789352624</v>
      </c>
      <c r="G7" s="4">
        <v>147</v>
      </c>
      <c r="H7" s="23" t="s">
        <v>23</v>
      </c>
    </row>
    <row r="8" spans="1:8" ht="12.75">
      <c r="A8" s="11" t="s">
        <v>4</v>
      </c>
      <c r="B8" s="5">
        <v>10278010</v>
      </c>
      <c r="C8" s="17">
        <f t="shared" si="0"/>
        <v>39.93807467270278</v>
      </c>
      <c r="D8" s="6">
        <v>167</v>
      </c>
      <c r="E8" s="5">
        <v>10278010</v>
      </c>
      <c r="F8" s="17">
        <f t="shared" si="1"/>
        <v>39.93807467270278</v>
      </c>
      <c r="G8" s="6">
        <v>167</v>
      </c>
      <c r="H8" s="24" t="s">
        <v>24</v>
      </c>
    </row>
    <row r="9" spans="1:8" ht="12.75">
      <c r="A9" s="12" t="s">
        <v>5</v>
      </c>
      <c r="B9" s="5">
        <v>969946</v>
      </c>
      <c r="C9" s="17">
        <f t="shared" si="0"/>
        <v>3.7689957274306383</v>
      </c>
      <c r="D9" s="6">
        <v>15</v>
      </c>
      <c r="E9" s="5">
        <v>3224730</v>
      </c>
      <c r="F9" s="17">
        <f t="shared" si="1"/>
        <v>12.530587880271069</v>
      </c>
      <c r="G9" s="6">
        <v>52</v>
      </c>
      <c r="H9" s="24" t="s">
        <v>23</v>
      </c>
    </row>
    <row r="10" spans="1:8" ht="12.75">
      <c r="A10" s="13" t="s">
        <v>6</v>
      </c>
      <c r="B10" s="5">
        <v>779425</v>
      </c>
      <c r="C10" s="17">
        <f t="shared" si="0"/>
        <v>3.0286732404202144</v>
      </c>
      <c r="D10" s="6">
        <v>12</v>
      </c>
      <c r="E10" s="5">
        <v>779425</v>
      </c>
      <c r="F10" s="17">
        <f t="shared" si="1"/>
        <v>3.0286732404202144</v>
      </c>
      <c r="G10" s="6">
        <v>12</v>
      </c>
      <c r="H10" s="24" t="s">
        <v>25</v>
      </c>
    </row>
    <row r="11" spans="1:8" ht="12.75">
      <c r="A11" s="13" t="s">
        <v>7</v>
      </c>
      <c r="B11" s="5">
        <v>306128</v>
      </c>
      <c r="C11" s="17">
        <f t="shared" si="0"/>
        <v>1.189545731460191</v>
      </c>
      <c r="D11" s="6">
        <v>6</v>
      </c>
      <c r="E11" s="5">
        <v>306128</v>
      </c>
      <c r="F11" s="17">
        <f t="shared" si="1"/>
        <v>1.189545731460191</v>
      </c>
      <c r="G11" s="6">
        <v>6</v>
      </c>
      <c r="H11" s="24" t="s">
        <v>25</v>
      </c>
    </row>
    <row r="12" spans="1:8" ht="12.75">
      <c r="A12" s="12" t="s">
        <v>8</v>
      </c>
      <c r="B12" s="5">
        <v>306079</v>
      </c>
      <c r="C12" s="17">
        <f t="shared" si="0"/>
        <v>1.1893553282927527</v>
      </c>
      <c r="D12" s="6">
        <v>5</v>
      </c>
      <c r="E12" s="5">
        <v>306079</v>
      </c>
      <c r="F12" s="17">
        <f t="shared" si="1"/>
        <v>1.1893553282927527</v>
      </c>
      <c r="G12" s="6">
        <v>5</v>
      </c>
      <c r="H12" s="24" t="s">
        <v>23</v>
      </c>
    </row>
    <row r="13" spans="1:8" ht="12.75">
      <c r="A13" s="13" t="s">
        <v>9</v>
      </c>
      <c r="B13" s="5">
        <v>298139</v>
      </c>
      <c r="C13" s="17">
        <f t="shared" si="0"/>
        <v>1.1585022436098948</v>
      </c>
      <c r="D13" s="6">
        <v>4</v>
      </c>
      <c r="E13" s="5">
        <v>298139</v>
      </c>
      <c r="F13" s="17">
        <f t="shared" si="1"/>
        <v>1.1585022436098948</v>
      </c>
      <c r="G13" s="6">
        <v>4</v>
      </c>
      <c r="H13" s="24" t="s">
        <v>25</v>
      </c>
    </row>
    <row r="14" spans="1:8" ht="12.75">
      <c r="A14" s="13" t="s">
        <v>10</v>
      </c>
      <c r="B14" s="5">
        <v>212543</v>
      </c>
      <c r="C14" s="17">
        <f t="shared" si="0"/>
        <v>0.8258951105476905</v>
      </c>
      <c r="D14" s="6">
        <v>3</v>
      </c>
      <c r="E14" s="5">
        <v>212543</v>
      </c>
      <c r="F14" s="17">
        <f t="shared" si="1"/>
        <v>0.8258951105476905</v>
      </c>
      <c r="G14" s="6">
        <v>3</v>
      </c>
      <c r="H14" s="24" t="s">
        <v>25</v>
      </c>
    </row>
    <row r="15" spans="1:8" ht="12.75">
      <c r="A15" s="13" t="s">
        <v>11</v>
      </c>
      <c r="B15" s="5">
        <v>174629</v>
      </c>
      <c r="C15" s="17">
        <f t="shared" si="0"/>
        <v>0.6785696882975805</v>
      </c>
      <c r="D15" s="6">
        <v>2</v>
      </c>
      <c r="E15" s="5">
        <v>174629</v>
      </c>
      <c r="F15" s="17">
        <f t="shared" si="1"/>
        <v>0.6785696882975805</v>
      </c>
      <c r="G15" s="6">
        <v>2</v>
      </c>
      <c r="H15" s="24" t="s">
        <v>25</v>
      </c>
    </row>
    <row r="16" spans="1:8" ht="12.75">
      <c r="A16" s="13" t="s">
        <v>12</v>
      </c>
      <c r="B16" s="5">
        <v>68679</v>
      </c>
      <c r="C16" s="17">
        <f t="shared" si="0"/>
        <v>0.266871410948866</v>
      </c>
      <c r="D16" s="6">
        <v>0</v>
      </c>
      <c r="E16" s="5">
        <v>68679</v>
      </c>
      <c r="F16" s="17">
        <f t="shared" si="1"/>
        <v>0.266871410948866</v>
      </c>
      <c r="G16" s="6">
        <v>0</v>
      </c>
      <c r="H16" s="24" t="s">
        <v>25</v>
      </c>
    </row>
    <row r="17" spans="1:8" ht="12.75">
      <c r="A17" s="13" t="s">
        <v>13</v>
      </c>
      <c r="B17" s="5">
        <v>62398</v>
      </c>
      <c r="C17" s="17">
        <f t="shared" si="0"/>
        <v>0.24246483350641887</v>
      </c>
      <c r="D17" s="6">
        <v>1</v>
      </c>
      <c r="E17" s="5">
        <v>62398</v>
      </c>
      <c r="F17" s="17">
        <f t="shared" si="1"/>
        <v>0.24246483350641887</v>
      </c>
      <c r="G17" s="6">
        <v>1</v>
      </c>
      <c r="H17" s="24" t="s">
        <v>25</v>
      </c>
    </row>
    <row r="18" spans="1:8" ht="12.75">
      <c r="A18" s="12" t="s">
        <v>14</v>
      </c>
      <c r="B18" s="5">
        <v>51383</v>
      </c>
      <c r="C18" s="17">
        <f t="shared" si="0"/>
        <v>0.19966297862207638</v>
      </c>
      <c r="D18" s="6">
        <v>0</v>
      </c>
      <c r="E18" s="5">
        <v>51383</v>
      </c>
      <c r="F18" s="17">
        <f t="shared" si="1"/>
        <v>0.19966297862207638</v>
      </c>
      <c r="G18" s="6"/>
      <c r="H18" s="24" t="s">
        <v>23</v>
      </c>
    </row>
    <row r="19" spans="1:8" ht="12.75">
      <c r="A19" s="13" t="s">
        <v>15</v>
      </c>
      <c r="B19" s="5">
        <v>50371</v>
      </c>
      <c r="C19" s="17">
        <f t="shared" si="0"/>
        <v>0.19573057034763655</v>
      </c>
      <c r="D19" s="6">
        <v>0</v>
      </c>
      <c r="E19" s="5">
        <v>50371</v>
      </c>
      <c r="F19" s="17">
        <f t="shared" si="1"/>
        <v>0.19573057034763655</v>
      </c>
      <c r="G19" s="6"/>
      <c r="H19" s="24" t="s">
        <v>25</v>
      </c>
    </row>
    <row r="20" spans="1:8" ht="12.75">
      <c r="A20" s="14" t="s">
        <v>16</v>
      </c>
      <c r="B20" s="5">
        <f>+B22-B21-SUM(B7:B19)</f>
        <v>601619</v>
      </c>
      <c r="C20" s="17">
        <f t="shared" si="0"/>
        <v>2.3377584324705634</v>
      </c>
      <c r="D20" s="6"/>
      <c r="E20" s="5">
        <f>+E22-E21-SUM(E7:E19)</f>
        <v>601619</v>
      </c>
      <c r="F20" s="17">
        <f t="shared" si="1"/>
        <v>2.3377584324705634</v>
      </c>
      <c r="G20" s="6"/>
      <c r="H20" s="24"/>
    </row>
    <row r="21" spans="1:8" ht="12.75">
      <c r="A21" s="14" t="s">
        <v>17</v>
      </c>
      <c r="B21" s="5">
        <v>286182</v>
      </c>
      <c r="C21" s="17">
        <f t="shared" si="0"/>
        <v>1.1120399849760243</v>
      </c>
      <c r="D21" s="6"/>
      <c r="E21" s="5">
        <v>286182</v>
      </c>
      <c r="F21" s="17">
        <f t="shared" si="1"/>
        <v>1.1120399849760243</v>
      </c>
      <c r="G21" s="6"/>
      <c r="H21" s="24"/>
    </row>
    <row r="22" spans="1:8" ht="12.75">
      <c r="A22" s="14" t="s">
        <v>18</v>
      </c>
      <c r="B22" s="26">
        <v>25734866</v>
      </c>
      <c r="C22" s="27"/>
      <c r="D22" s="28">
        <f>SUM(D7:D19)</f>
        <v>399</v>
      </c>
      <c r="E22" s="26">
        <v>25734866</v>
      </c>
      <c r="F22" s="27"/>
      <c r="G22" s="8">
        <f>SUM(G7:G19)</f>
        <v>399</v>
      </c>
      <c r="H22" s="29"/>
    </row>
    <row r="23" spans="1:8" ht="12.75">
      <c r="A23" s="37" t="s">
        <v>29</v>
      </c>
      <c r="B23" s="1" t="s">
        <v>1</v>
      </c>
      <c r="C23" s="1" t="s">
        <v>2</v>
      </c>
      <c r="D23" s="2" t="str">
        <f>+D6</f>
        <v>diputados</v>
      </c>
      <c r="E23" s="1" t="s">
        <v>1</v>
      </c>
      <c r="F23" s="1" t="s">
        <v>2</v>
      </c>
      <c r="G23" s="2" t="str">
        <f>+G6</f>
        <v>diputados</v>
      </c>
      <c r="H23" s="49"/>
    </row>
    <row r="24" spans="1:8" ht="12.75">
      <c r="A24" s="36" t="s">
        <v>22</v>
      </c>
      <c r="B24" s="30">
        <f aca="true" t="shared" si="2" ref="B24:G26">+SUMIF($H$7:$H$19,$H24,B$7:B$19)</f>
        <v>12616743</v>
      </c>
      <c r="C24" s="31">
        <f t="shared" si="2"/>
        <v>49.025874080712136</v>
      </c>
      <c r="D24" s="32">
        <f t="shared" si="2"/>
        <v>204</v>
      </c>
      <c r="E24" s="30">
        <f t="shared" si="2"/>
        <v>12616743</v>
      </c>
      <c r="F24" s="31">
        <f t="shared" si="2"/>
        <v>49.02587408071214</v>
      </c>
      <c r="G24" s="4">
        <f t="shared" si="2"/>
        <v>204</v>
      </c>
      <c r="H24" s="33" t="s">
        <v>23</v>
      </c>
    </row>
    <row r="25" spans="1:8" ht="12.75">
      <c r="A25" s="11" t="s">
        <v>21</v>
      </c>
      <c r="B25" s="5">
        <f t="shared" si="2"/>
        <v>10278010</v>
      </c>
      <c r="C25" s="17">
        <f t="shared" si="2"/>
        <v>39.93807467270278</v>
      </c>
      <c r="D25" s="6">
        <f t="shared" si="2"/>
        <v>167</v>
      </c>
      <c r="E25" s="5">
        <f t="shared" si="2"/>
        <v>10278010</v>
      </c>
      <c r="F25" s="17">
        <f t="shared" si="2"/>
        <v>39.93807467270278</v>
      </c>
      <c r="G25" s="6">
        <f t="shared" si="2"/>
        <v>167</v>
      </c>
      <c r="H25" s="24" t="s">
        <v>24</v>
      </c>
    </row>
    <row r="26" spans="1:8" ht="12.75" customHeight="1">
      <c r="A26" s="15" t="s">
        <v>19</v>
      </c>
      <c r="B26" s="7">
        <f t="shared" si="2"/>
        <v>1952312</v>
      </c>
      <c r="C26" s="18">
        <f t="shared" si="2"/>
        <v>7.586252829138493</v>
      </c>
      <c r="D26" s="8">
        <f t="shared" si="2"/>
        <v>28</v>
      </c>
      <c r="E26" s="7">
        <f t="shared" si="2"/>
        <v>1952312</v>
      </c>
      <c r="F26" s="18">
        <f t="shared" si="2"/>
        <v>7.586252829138493</v>
      </c>
      <c r="G26" s="8">
        <f t="shared" si="2"/>
        <v>28</v>
      </c>
      <c r="H26" s="25" t="s">
        <v>25</v>
      </c>
    </row>
  </sheetData>
  <mergeCells count="2">
    <mergeCell ref="B5:D5"/>
    <mergeCell ref="E5:G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workbookViewId="0" topLeftCell="A1">
      <selection activeCell="A3" sqref="A3"/>
    </sheetView>
  </sheetViews>
  <sheetFormatPr defaultColWidth="11.421875" defaultRowHeight="12.75"/>
  <cols>
    <col min="1" max="1" width="14.8515625" style="0" customWidth="1"/>
    <col min="2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45</v>
      </c>
    </row>
    <row r="2" ht="12.75">
      <c r="A2" s="9" t="s">
        <v>51</v>
      </c>
    </row>
    <row r="3" ht="12.75">
      <c r="A3" s="9"/>
    </row>
    <row r="4" ht="12.75">
      <c r="A4" t="s">
        <v>62</v>
      </c>
    </row>
    <row r="5" spans="2:7" ht="12.75" customHeight="1">
      <c r="B5" s="50" t="s">
        <v>53</v>
      </c>
      <c r="C5" s="51"/>
      <c r="D5" s="52"/>
      <c r="E5" s="50" t="s">
        <v>52</v>
      </c>
      <c r="F5" s="51"/>
      <c r="G5" s="52"/>
    </row>
    <row r="6" spans="1:7" ht="12.75">
      <c r="A6" s="19" t="s">
        <v>0</v>
      </c>
      <c r="B6" s="20" t="s">
        <v>1</v>
      </c>
      <c r="C6" s="21" t="s">
        <v>2</v>
      </c>
      <c r="D6" s="22" t="s">
        <v>20</v>
      </c>
      <c r="E6" s="20" t="s">
        <v>1</v>
      </c>
      <c r="F6" s="21" t="s">
        <v>2</v>
      </c>
      <c r="G6" s="22" t="s">
        <v>20</v>
      </c>
    </row>
    <row r="7" spans="1:8" ht="12.75">
      <c r="A7" s="35" t="s">
        <v>4</v>
      </c>
      <c r="B7" s="3">
        <v>10321178</v>
      </c>
      <c r="C7" s="16">
        <f>+B7*100/$B$27</f>
        <v>44.52377380121558</v>
      </c>
      <c r="D7" s="4">
        <v>188</v>
      </c>
      <c r="E7" s="3">
        <v>8256994</v>
      </c>
      <c r="F7" s="16">
        <f aca="true" t="shared" si="0" ref="F7:F26">+E7*100/$B$27</f>
        <v>35.61924163443303</v>
      </c>
      <c r="G7" s="4">
        <v>153</v>
      </c>
      <c r="H7" s="23" t="s">
        <v>24</v>
      </c>
    </row>
    <row r="8" spans="1:8" ht="12.75">
      <c r="A8" s="11" t="s">
        <v>42</v>
      </c>
      <c r="B8" s="5"/>
      <c r="C8" s="17"/>
      <c r="D8" s="6"/>
      <c r="E8" s="5">
        <v>2064184</v>
      </c>
      <c r="F8" s="17">
        <f t="shared" si="0"/>
        <v>8.90453216678255</v>
      </c>
      <c r="G8" s="6">
        <v>37</v>
      </c>
      <c r="H8" s="24" t="s">
        <v>24</v>
      </c>
    </row>
    <row r="9" spans="1:8" ht="12.75">
      <c r="A9" s="12" t="s">
        <v>31</v>
      </c>
      <c r="B9" s="5">
        <v>7918752</v>
      </c>
      <c r="C9" s="17">
        <f aca="true" t="shared" si="1" ref="C9:C26">+B9*100/$B$27</f>
        <v>34.16012424511267</v>
      </c>
      <c r="D9" s="6">
        <v>145</v>
      </c>
      <c r="E9" s="5">
        <v>7918752</v>
      </c>
      <c r="F9" s="17">
        <f t="shared" si="0"/>
        <v>34.16012424511267</v>
      </c>
      <c r="G9" s="6">
        <v>142</v>
      </c>
      <c r="H9" s="24" t="s">
        <v>23</v>
      </c>
    </row>
    <row r="10" spans="1:8" ht="12.75">
      <c r="A10" s="12" t="s">
        <v>5</v>
      </c>
      <c r="B10" s="5">
        <v>1263043</v>
      </c>
      <c r="C10" s="17">
        <f t="shared" si="1"/>
        <v>5.44854868632328</v>
      </c>
      <c r="D10" s="6">
        <v>23</v>
      </c>
      <c r="E10" s="5">
        <v>1263043</v>
      </c>
      <c r="F10" s="17">
        <f t="shared" si="0"/>
        <v>5.44854868632328</v>
      </c>
      <c r="G10" s="6">
        <v>22</v>
      </c>
      <c r="H10" s="24" t="s">
        <v>23</v>
      </c>
    </row>
    <row r="11" spans="1:8" ht="12.75">
      <c r="A11" s="13" t="s">
        <v>6</v>
      </c>
      <c r="B11" s="5">
        <v>970421</v>
      </c>
      <c r="C11" s="17">
        <f t="shared" si="1"/>
        <v>4.186228073573523</v>
      </c>
      <c r="D11" s="6">
        <v>17</v>
      </c>
      <c r="E11" s="5">
        <v>970421</v>
      </c>
      <c r="F11" s="17">
        <f t="shared" si="0"/>
        <v>4.186228073573523</v>
      </c>
      <c r="G11" s="6">
        <v>17</v>
      </c>
      <c r="H11" s="24" t="s">
        <v>25</v>
      </c>
    </row>
    <row r="12" spans="1:8" ht="12.75">
      <c r="A12" s="13" t="s">
        <v>7</v>
      </c>
      <c r="B12" s="5">
        <v>353953</v>
      </c>
      <c r="C12" s="17">
        <f t="shared" si="1"/>
        <v>1.5268919214707526</v>
      </c>
      <c r="D12" s="6">
        <v>7</v>
      </c>
      <c r="E12" s="5">
        <v>353953</v>
      </c>
      <c r="F12" s="17">
        <f t="shared" si="0"/>
        <v>1.5268919214707526</v>
      </c>
      <c r="G12" s="6">
        <v>7</v>
      </c>
      <c r="H12" s="24" t="s">
        <v>25</v>
      </c>
    </row>
    <row r="13" spans="1:8" ht="12.75">
      <c r="A13" s="13" t="s">
        <v>10</v>
      </c>
      <c r="B13" s="5">
        <v>306268</v>
      </c>
      <c r="C13" s="17">
        <f t="shared" si="1"/>
        <v>1.3211870926507319</v>
      </c>
      <c r="D13" s="6">
        <v>5</v>
      </c>
      <c r="E13" s="5">
        <v>306268</v>
      </c>
      <c r="F13" s="17">
        <f t="shared" si="0"/>
        <v>1.3211870926507319</v>
      </c>
      <c r="G13" s="6">
        <v>5</v>
      </c>
      <c r="H13" s="24" t="s">
        <v>25</v>
      </c>
    </row>
    <row r="14" spans="1:8" ht="12.75">
      <c r="A14" s="13" t="s">
        <v>32</v>
      </c>
      <c r="B14" s="5">
        <v>248261</v>
      </c>
      <c r="C14" s="17">
        <f t="shared" si="1"/>
        <v>1.0709549440639026</v>
      </c>
      <c r="D14" s="6">
        <v>4</v>
      </c>
      <c r="E14" s="5">
        <v>248261</v>
      </c>
      <c r="F14" s="17">
        <f t="shared" si="0"/>
        <v>1.0709549440639026</v>
      </c>
      <c r="G14" s="6">
        <v>5</v>
      </c>
      <c r="H14" s="24" t="s">
        <v>25</v>
      </c>
    </row>
    <row r="15" spans="1:8" ht="12.75">
      <c r="A15" s="13" t="s">
        <v>33</v>
      </c>
      <c r="B15" s="5">
        <v>206255</v>
      </c>
      <c r="C15" s="17">
        <f t="shared" si="1"/>
        <v>0.8897483373864612</v>
      </c>
      <c r="D15" s="6">
        <v>3</v>
      </c>
      <c r="E15" s="5">
        <v>206255</v>
      </c>
      <c r="F15" s="17">
        <f t="shared" si="0"/>
        <v>0.8897483373864612</v>
      </c>
      <c r="G15" s="6">
        <v>3</v>
      </c>
      <c r="H15" s="24" t="s">
        <v>25</v>
      </c>
    </row>
    <row r="16" spans="1:8" ht="12.75">
      <c r="A16" s="13" t="s">
        <v>34</v>
      </c>
      <c r="B16" s="5">
        <v>194715</v>
      </c>
      <c r="C16" s="17">
        <f t="shared" si="1"/>
        <v>0.8399667766318625</v>
      </c>
      <c r="D16" s="6">
        <v>3</v>
      </c>
      <c r="E16" s="5">
        <v>194715</v>
      </c>
      <c r="F16" s="17">
        <f t="shared" si="0"/>
        <v>0.8399667766318625</v>
      </c>
      <c r="G16" s="6">
        <v>3</v>
      </c>
      <c r="H16" s="24" t="s">
        <v>25</v>
      </c>
    </row>
    <row r="17" spans="1:8" ht="12.75">
      <c r="A17" s="13" t="s">
        <v>35</v>
      </c>
      <c r="B17" s="5">
        <v>119290</v>
      </c>
      <c r="C17" s="17">
        <f t="shared" si="1"/>
        <v>0.5145963936235773</v>
      </c>
      <c r="D17" s="6">
        <v>2</v>
      </c>
      <c r="E17" s="5">
        <v>119290</v>
      </c>
      <c r="F17" s="17">
        <f t="shared" si="0"/>
        <v>0.5145963936235773</v>
      </c>
      <c r="G17" s="6">
        <v>2</v>
      </c>
      <c r="H17" s="24" t="s">
        <v>25</v>
      </c>
    </row>
    <row r="18" spans="1:8" ht="12.75">
      <c r="A18" s="12" t="s">
        <v>36</v>
      </c>
      <c r="B18" s="5">
        <v>104705</v>
      </c>
      <c r="C18" s="17">
        <f t="shared" si="1"/>
        <v>0.45167923039950264</v>
      </c>
      <c r="D18" s="6"/>
      <c r="E18" s="5">
        <v>104705</v>
      </c>
      <c r="F18" s="17">
        <f t="shared" si="0"/>
        <v>0.45167923039950264</v>
      </c>
      <c r="G18" s="6">
        <v>0</v>
      </c>
      <c r="H18" s="24" t="s">
        <v>23</v>
      </c>
    </row>
    <row r="19" spans="1:8" ht="12.75">
      <c r="A19" s="13" t="s">
        <v>15</v>
      </c>
      <c r="B19" s="5">
        <v>100742</v>
      </c>
      <c r="C19" s="17">
        <f t="shared" si="1"/>
        <v>0.4345835349687856</v>
      </c>
      <c r="D19" s="6">
        <v>1</v>
      </c>
      <c r="E19" s="5">
        <v>100742</v>
      </c>
      <c r="F19" s="17">
        <f t="shared" si="0"/>
        <v>0.4345835349687856</v>
      </c>
      <c r="G19" s="6">
        <v>1</v>
      </c>
      <c r="H19" s="24" t="s">
        <v>25</v>
      </c>
    </row>
    <row r="20" spans="1:8" ht="12.75">
      <c r="A20" s="13" t="s">
        <v>37</v>
      </c>
      <c r="B20" s="5">
        <v>75356</v>
      </c>
      <c r="C20" s="17">
        <f t="shared" si="1"/>
        <v>0.3250727289621787</v>
      </c>
      <c r="D20" s="6">
        <v>1</v>
      </c>
      <c r="E20" s="5">
        <v>75356</v>
      </c>
      <c r="F20" s="17">
        <f t="shared" si="0"/>
        <v>0.3250727289621787</v>
      </c>
      <c r="G20" s="6">
        <v>1</v>
      </c>
      <c r="H20" s="24" t="s">
        <v>25</v>
      </c>
    </row>
    <row r="21" spans="1:8" ht="12.75">
      <c r="A21" s="11" t="s">
        <v>38</v>
      </c>
      <c r="B21" s="5">
        <v>72162</v>
      </c>
      <c r="C21" s="17">
        <f t="shared" si="1"/>
        <v>0.3112943663061832</v>
      </c>
      <c r="D21" s="6"/>
      <c r="E21" s="5">
        <v>72162</v>
      </c>
      <c r="F21" s="17">
        <f t="shared" si="0"/>
        <v>0.3112943663061832</v>
      </c>
      <c r="G21" s="6">
        <v>0</v>
      </c>
      <c r="H21" s="24" t="s">
        <v>24</v>
      </c>
    </row>
    <row r="22" spans="1:8" ht="12.75">
      <c r="A22" s="13" t="s">
        <v>39</v>
      </c>
      <c r="B22" s="5">
        <v>58551</v>
      </c>
      <c r="C22" s="17">
        <f t="shared" si="1"/>
        <v>0.2525788703416387</v>
      </c>
      <c r="D22" s="6"/>
      <c r="E22" s="5">
        <v>58551</v>
      </c>
      <c r="F22" s="17">
        <f t="shared" si="0"/>
        <v>0.2525788703416387</v>
      </c>
      <c r="G22" s="6">
        <v>0</v>
      </c>
      <c r="H22" s="24" t="s">
        <v>25</v>
      </c>
    </row>
    <row r="23" spans="1:8" ht="12.75">
      <c r="A23" s="13" t="s">
        <v>40</v>
      </c>
      <c r="B23" s="5">
        <v>57830</v>
      </c>
      <c r="C23" s="17">
        <f t="shared" si="1"/>
        <v>0.24946860125116505</v>
      </c>
      <c r="D23" s="6"/>
      <c r="E23" s="5">
        <v>57830</v>
      </c>
      <c r="F23" s="17">
        <f t="shared" si="0"/>
        <v>0.24946860125116505</v>
      </c>
      <c r="G23" s="6">
        <v>0</v>
      </c>
      <c r="H23" s="24" t="s">
        <v>25</v>
      </c>
    </row>
    <row r="24" spans="1:8" ht="12.75">
      <c r="A24" s="13" t="s">
        <v>61</v>
      </c>
      <c r="B24" s="5">
        <v>41690</v>
      </c>
      <c r="C24" s="17">
        <f t="shared" si="1"/>
        <v>0.17984343742280945</v>
      </c>
      <c r="D24" s="6"/>
      <c r="E24" s="5">
        <v>41690</v>
      </c>
      <c r="F24" s="17">
        <f t="shared" si="0"/>
        <v>0.17984343742280945</v>
      </c>
      <c r="G24" s="6">
        <v>1</v>
      </c>
      <c r="H24" s="24" t="s">
        <v>25</v>
      </c>
    </row>
    <row r="25" spans="1:8" ht="12.75">
      <c r="A25" s="14" t="s">
        <v>16</v>
      </c>
      <c r="B25" s="5">
        <f>+B27-B26-SUM(B7:B24)</f>
        <v>401279</v>
      </c>
      <c r="C25" s="17">
        <f t="shared" si="1"/>
        <v>1.7310480864856694</v>
      </c>
      <c r="D25" s="6"/>
      <c r="E25" s="5">
        <f>+E27-E26-SUM(E7:E24)</f>
        <v>401279</v>
      </c>
      <c r="F25" s="17">
        <f t="shared" si="0"/>
        <v>1.7310480864856694</v>
      </c>
      <c r="G25" s="6"/>
      <c r="H25" s="24"/>
    </row>
    <row r="26" spans="1:8" ht="12.75">
      <c r="A26" s="14" t="s">
        <v>17</v>
      </c>
      <c r="B26" s="5">
        <v>366823</v>
      </c>
      <c r="C26" s="17">
        <f t="shared" si="1"/>
        <v>1.5824108718097203</v>
      </c>
      <c r="D26" s="6"/>
      <c r="E26" s="5">
        <v>366823</v>
      </c>
      <c r="F26" s="17">
        <f t="shared" si="0"/>
        <v>1.5824108718097203</v>
      </c>
      <c r="G26" s="6"/>
      <c r="H26" s="24"/>
    </row>
    <row r="27" spans="1:8" ht="12.75">
      <c r="A27" s="14" t="s">
        <v>18</v>
      </c>
      <c r="B27" s="26">
        <v>23181274</v>
      </c>
      <c r="C27" s="27"/>
      <c r="D27" s="28">
        <f>SUM(D7:D24)</f>
        <v>399</v>
      </c>
      <c r="E27" s="26">
        <v>23181274</v>
      </c>
      <c r="F27" s="27"/>
      <c r="G27" s="28">
        <f>SUM(G7:G24)</f>
        <v>399</v>
      </c>
      <c r="H27" s="29"/>
    </row>
    <row r="28" spans="1:8" ht="12.75">
      <c r="A28" s="37" t="s">
        <v>29</v>
      </c>
      <c r="B28" s="1" t="s">
        <v>1</v>
      </c>
      <c r="C28" s="1" t="s">
        <v>2</v>
      </c>
      <c r="D28" s="2" t="str">
        <f>+D6</f>
        <v>diputados</v>
      </c>
      <c r="E28" s="1" t="s">
        <v>1</v>
      </c>
      <c r="F28" s="1" t="s">
        <v>2</v>
      </c>
      <c r="G28" s="2" t="str">
        <f>+G6</f>
        <v>diputados</v>
      </c>
      <c r="H28" s="34"/>
    </row>
    <row r="29" spans="1:8" ht="12.75">
      <c r="A29" s="36" t="s">
        <v>22</v>
      </c>
      <c r="B29" s="30">
        <f aca="true" t="shared" si="2" ref="B29:G31">+SUMIF($H$7:$H$24,$H29,B$7:B$24)</f>
        <v>9286500</v>
      </c>
      <c r="C29" s="31">
        <f t="shared" si="2"/>
        <v>40.06035216183545</v>
      </c>
      <c r="D29" s="32">
        <f t="shared" si="2"/>
        <v>168</v>
      </c>
      <c r="E29" s="30">
        <f t="shared" si="2"/>
        <v>9286500</v>
      </c>
      <c r="F29" s="31">
        <f t="shared" si="2"/>
        <v>40.06035216183545</v>
      </c>
      <c r="G29" s="32">
        <f t="shared" si="2"/>
        <v>164</v>
      </c>
      <c r="H29" s="33" t="s">
        <v>23</v>
      </c>
    </row>
    <row r="30" spans="1:8" ht="12.75">
      <c r="A30" s="11" t="s">
        <v>21</v>
      </c>
      <c r="B30" s="5">
        <f t="shared" si="2"/>
        <v>10393340</v>
      </c>
      <c r="C30" s="17">
        <f t="shared" si="2"/>
        <v>44.83506816752177</v>
      </c>
      <c r="D30" s="6">
        <f t="shared" si="2"/>
        <v>188</v>
      </c>
      <c r="E30" s="5">
        <f t="shared" si="2"/>
        <v>10393340</v>
      </c>
      <c r="F30" s="17">
        <f t="shared" si="2"/>
        <v>44.83506816752177</v>
      </c>
      <c r="G30" s="6">
        <f t="shared" si="2"/>
        <v>190</v>
      </c>
      <c r="H30" s="24" t="s">
        <v>24</v>
      </c>
    </row>
    <row r="31" spans="1:8" ht="12.75">
      <c r="A31" s="15" t="s">
        <v>19</v>
      </c>
      <c r="B31" s="7">
        <f t="shared" si="2"/>
        <v>2733332</v>
      </c>
      <c r="C31" s="18">
        <f t="shared" si="2"/>
        <v>11.791120712347388</v>
      </c>
      <c r="D31" s="8">
        <f t="shared" si="2"/>
        <v>43</v>
      </c>
      <c r="E31" s="7">
        <f t="shared" si="2"/>
        <v>2733332</v>
      </c>
      <c r="F31" s="18">
        <f t="shared" si="2"/>
        <v>11.791120712347388</v>
      </c>
      <c r="G31" s="8">
        <f t="shared" si="2"/>
        <v>45</v>
      </c>
      <c r="H31" s="25" t="s">
        <v>25</v>
      </c>
    </row>
  </sheetData>
  <mergeCells count="2">
    <mergeCell ref="B5:D5"/>
    <mergeCell ref="E5:G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selection activeCell="J19" sqref="J19"/>
    </sheetView>
  </sheetViews>
  <sheetFormatPr defaultColWidth="11.421875" defaultRowHeight="12.75"/>
  <cols>
    <col min="1" max="1" width="14.8515625" style="0" customWidth="1"/>
    <col min="2" max="2" width="9.140625" style="0" customWidth="1"/>
    <col min="3" max="3" width="7.28125" style="0" customWidth="1"/>
    <col min="4" max="5" width="9.140625" style="0" customWidth="1"/>
    <col min="6" max="6" width="7.28125" style="0" customWidth="1"/>
    <col min="7" max="7" width="9.140625" style="0" customWidth="1"/>
    <col min="8" max="8" width="3.28125" style="0" hidden="1" customWidth="1"/>
    <col min="9" max="16384" width="9.140625" style="0" customWidth="1"/>
  </cols>
  <sheetData>
    <row r="1" ht="12.75">
      <c r="A1" s="9" t="s">
        <v>45</v>
      </c>
    </row>
    <row r="2" ht="12.75">
      <c r="A2" s="9" t="s">
        <v>51</v>
      </c>
    </row>
    <row r="3" ht="12.75">
      <c r="A3" s="9"/>
    </row>
    <row r="4" ht="12.75">
      <c r="A4" t="s">
        <v>59</v>
      </c>
    </row>
    <row r="5" spans="2:7" ht="12.75" customHeight="1">
      <c r="B5" s="50" t="s">
        <v>53</v>
      </c>
      <c r="C5" s="51"/>
      <c r="D5" s="52"/>
      <c r="E5" s="50" t="s">
        <v>52</v>
      </c>
      <c r="F5" s="51"/>
      <c r="G5" s="52"/>
    </row>
    <row r="6" spans="1:7" ht="12.75">
      <c r="A6" s="19" t="s">
        <v>0</v>
      </c>
      <c r="B6" s="20" t="s">
        <v>1</v>
      </c>
      <c r="C6" s="21" t="s">
        <v>2</v>
      </c>
      <c r="D6" s="22" t="s">
        <v>20</v>
      </c>
      <c r="E6" s="20" t="s">
        <v>1</v>
      </c>
      <c r="F6" s="21" t="s">
        <v>2</v>
      </c>
      <c r="G6" s="22" t="s">
        <v>20</v>
      </c>
    </row>
    <row r="7" spans="1:8" ht="12.75" customHeight="1">
      <c r="A7" s="10" t="s">
        <v>3</v>
      </c>
      <c r="B7" s="3">
        <v>11289335</v>
      </c>
      <c r="C7" s="16">
        <f aca="true" t="shared" si="0" ref="C7:C22">+B7*100/$B$23</f>
        <v>43.867860046366665</v>
      </c>
      <c r="D7" s="4">
        <v>184</v>
      </c>
      <c r="E7" s="3"/>
      <c r="F7" s="16">
        <f aca="true" t="shared" si="1" ref="F7:F22">+E7*100/$B$23</f>
        <v>0</v>
      </c>
      <c r="G7" s="4">
        <v>0</v>
      </c>
      <c r="H7" s="23" t="s">
        <v>23</v>
      </c>
    </row>
    <row r="8" spans="1:8" ht="12.75">
      <c r="A8" s="11" t="s">
        <v>4</v>
      </c>
      <c r="B8" s="5">
        <v>10278010</v>
      </c>
      <c r="C8" s="17">
        <f t="shared" si="0"/>
        <v>39.93807467270278</v>
      </c>
      <c r="D8" s="6">
        <v>167</v>
      </c>
      <c r="E8" s="5">
        <v>10278010</v>
      </c>
      <c r="F8" s="17">
        <f t="shared" si="1"/>
        <v>39.93807467270278</v>
      </c>
      <c r="G8" s="6">
        <v>167</v>
      </c>
      <c r="H8" s="24" t="s">
        <v>24</v>
      </c>
    </row>
    <row r="9" spans="1:8" ht="12.75">
      <c r="A9" s="12" t="s">
        <v>55</v>
      </c>
      <c r="B9" s="5"/>
      <c r="C9" s="17">
        <f t="shared" si="0"/>
        <v>0</v>
      </c>
      <c r="D9" s="6"/>
      <c r="E9" s="5">
        <v>12259281</v>
      </c>
      <c r="F9" s="17">
        <f t="shared" si="1"/>
        <v>47.63685577379731</v>
      </c>
      <c r="G9" s="6">
        <v>200</v>
      </c>
      <c r="H9" s="24" t="s">
        <v>23</v>
      </c>
    </row>
    <row r="10" spans="1:8" ht="12.75">
      <c r="A10" s="12" t="s">
        <v>5</v>
      </c>
      <c r="B10" s="5">
        <v>969946</v>
      </c>
      <c r="C10" s="17">
        <f t="shared" si="0"/>
        <v>3.7689957274306383</v>
      </c>
      <c r="D10" s="6">
        <v>15</v>
      </c>
      <c r="E10" s="5"/>
      <c r="F10" s="17">
        <f t="shared" si="1"/>
        <v>0</v>
      </c>
      <c r="G10" s="6">
        <v>0</v>
      </c>
      <c r="H10" s="24" t="s">
        <v>23</v>
      </c>
    </row>
    <row r="11" spans="1:8" ht="12.75">
      <c r="A11" s="13" t="s">
        <v>6</v>
      </c>
      <c r="B11" s="5">
        <v>779425</v>
      </c>
      <c r="C11" s="17">
        <f t="shared" si="0"/>
        <v>3.0286732404202144</v>
      </c>
      <c r="D11" s="6">
        <v>12</v>
      </c>
      <c r="E11" s="5">
        <v>779425</v>
      </c>
      <c r="F11" s="17">
        <f t="shared" si="1"/>
        <v>3.0286732404202144</v>
      </c>
      <c r="G11" s="6">
        <v>12</v>
      </c>
      <c r="H11" s="24" t="s">
        <v>25</v>
      </c>
    </row>
    <row r="12" spans="1:8" ht="12.75">
      <c r="A12" s="13" t="s">
        <v>7</v>
      </c>
      <c r="B12" s="5">
        <v>306128</v>
      </c>
      <c r="C12" s="17">
        <f t="shared" si="0"/>
        <v>1.189545731460191</v>
      </c>
      <c r="D12" s="6">
        <v>6</v>
      </c>
      <c r="E12" s="5">
        <v>306128</v>
      </c>
      <c r="F12" s="17">
        <f t="shared" si="1"/>
        <v>1.189545731460191</v>
      </c>
      <c r="G12" s="6">
        <v>6</v>
      </c>
      <c r="H12" s="24" t="s">
        <v>25</v>
      </c>
    </row>
    <row r="13" spans="1:8" ht="12.75">
      <c r="A13" s="12" t="s">
        <v>8</v>
      </c>
      <c r="B13" s="5">
        <v>306079</v>
      </c>
      <c r="C13" s="17">
        <f t="shared" si="0"/>
        <v>1.1893553282927527</v>
      </c>
      <c r="D13" s="6">
        <v>5</v>
      </c>
      <c r="E13" s="5">
        <v>306079</v>
      </c>
      <c r="F13" s="17">
        <f t="shared" si="1"/>
        <v>1.1893553282927527</v>
      </c>
      <c r="G13" s="6">
        <v>4</v>
      </c>
      <c r="H13" s="24" t="s">
        <v>23</v>
      </c>
    </row>
    <row r="14" spans="1:8" ht="12.75">
      <c r="A14" s="13" t="s">
        <v>9</v>
      </c>
      <c r="B14" s="5">
        <v>298139</v>
      </c>
      <c r="C14" s="17">
        <f t="shared" si="0"/>
        <v>1.1585022436098948</v>
      </c>
      <c r="D14" s="6">
        <v>4</v>
      </c>
      <c r="E14" s="5">
        <v>298139</v>
      </c>
      <c r="F14" s="17">
        <f t="shared" si="1"/>
        <v>1.1585022436098948</v>
      </c>
      <c r="G14" s="6">
        <v>4</v>
      </c>
      <c r="H14" s="24" t="s">
        <v>25</v>
      </c>
    </row>
    <row r="15" spans="1:8" ht="12.75">
      <c r="A15" s="13" t="s">
        <v>10</v>
      </c>
      <c r="B15" s="5">
        <v>212543</v>
      </c>
      <c r="C15" s="17">
        <f t="shared" si="0"/>
        <v>0.8258951105476905</v>
      </c>
      <c r="D15" s="6">
        <v>3</v>
      </c>
      <c r="E15" s="5">
        <v>212543</v>
      </c>
      <c r="F15" s="17">
        <f t="shared" si="1"/>
        <v>0.8258951105476905</v>
      </c>
      <c r="G15" s="6">
        <v>3</v>
      </c>
      <c r="H15" s="24" t="s">
        <v>25</v>
      </c>
    </row>
    <row r="16" spans="1:8" ht="12.75">
      <c r="A16" s="13" t="s">
        <v>11</v>
      </c>
      <c r="B16" s="5">
        <v>174629</v>
      </c>
      <c r="C16" s="17">
        <f t="shared" si="0"/>
        <v>0.6785696882975805</v>
      </c>
      <c r="D16" s="6">
        <v>2</v>
      </c>
      <c r="E16" s="5">
        <v>174629</v>
      </c>
      <c r="F16" s="17">
        <f t="shared" si="1"/>
        <v>0.6785696882975805</v>
      </c>
      <c r="G16" s="6">
        <v>2</v>
      </c>
      <c r="H16" s="24" t="s">
        <v>25</v>
      </c>
    </row>
    <row r="17" spans="1:8" ht="12.75">
      <c r="A17" s="13" t="s">
        <v>12</v>
      </c>
      <c r="B17" s="5">
        <v>68679</v>
      </c>
      <c r="C17" s="17">
        <f t="shared" si="0"/>
        <v>0.266871410948866</v>
      </c>
      <c r="D17" s="6">
        <v>0</v>
      </c>
      <c r="E17" s="5">
        <v>68679</v>
      </c>
      <c r="F17" s="17">
        <f t="shared" si="1"/>
        <v>0.266871410948866</v>
      </c>
      <c r="G17" s="6">
        <v>0</v>
      </c>
      <c r="H17" s="24" t="s">
        <v>25</v>
      </c>
    </row>
    <row r="18" spans="1:8" ht="12.75">
      <c r="A18" s="13" t="s">
        <v>13</v>
      </c>
      <c r="B18" s="5">
        <v>62398</v>
      </c>
      <c r="C18" s="17">
        <f t="shared" si="0"/>
        <v>0.24246483350641887</v>
      </c>
      <c r="D18" s="6">
        <v>1</v>
      </c>
      <c r="E18" s="5">
        <v>62398</v>
      </c>
      <c r="F18" s="17">
        <f t="shared" si="1"/>
        <v>0.24246483350641887</v>
      </c>
      <c r="G18" s="6">
        <v>1</v>
      </c>
      <c r="H18" s="24" t="s">
        <v>25</v>
      </c>
    </row>
    <row r="19" spans="1:8" ht="12.75">
      <c r="A19" s="12" t="s">
        <v>14</v>
      </c>
      <c r="B19" s="5">
        <v>51383</v>
      </c>
      <c r="C19" s="17">
        <f t="shared" si="0"/>
        <v>0.19966297862207638</v>
      </c>
      <c r="D19" s="6">
        <v>0</v>
      </c>
      <c r="E19" s="5">
        <v>51383</v>
      </c>
      <c r="F19" s="17">
        <f t="shared" si="1"/>
        <v>0.19966297862207638</v>
      </c>
      <c r="G19" s="6"/>
      <c r="H19" s="24" t="s">
        <v>23</v>
      </c>
    </row>
    <row r="20" spans="1:8" ht="12.75">
      <c r="A20" s="13" t="s">
        <v>15</v>
      </c>
      <c r="B20" s="5">
        <v>50371</v>
      </c>
      <c r="C20" s="17">
        <f t="shared" si="0"/>
        <v>0.19573057034763655</v>
      </c>
      <c r="D20" s="6">
        <v>0</v>
      </c>
      <c r="E20" s="5">
        <v>50371</v>
      </c>
      <c r="F20" s="17">
        <f t="shared" si="1"/>
        <v>0.19573057034763655</v>
      </c>
      <c r="G20" s="6"/>
      <c r="H20" s="24" t="s">
        <v>25</v>
      </c>
    </row>
    <row r="21" spans="1:8" ht="12.75">
      <c r="A21" s="14" t="s">
        <v>16</v>
      </c>
      <c r="B21" s="5">
        <f>+B23-B22-SUM(B7:B20)</f>
        <v>601619</v>
      </c>
      <c r="C21" s="17">
        <f t="shared" si="0"/>
        <v>2.3377584324705634</v>
      </c>
      <c r="D21" s="6"/>
      <c r="E21" s="5">
        <f>+E23-E22-SUM(E7:E20)</f>
        <v>601619</v>
      </c>
      <c r="F21" s="17">
        <f t="shared" si="1"/>
        <v>2.3377584324705634</v>
      </c>
      <c r="G21" s="6"/>
      <c r="H21" s="24"/>
    </row>
    <row r="22" spans="1:8" ht="12.75">
      <c r="A22" s="14" t="s">
        <v>17</v>
      </c>
      <c r="B22" s="5">
        <v>286182</v>
      </c>
      <c r="C22" s="17">
        <f t="shared" si="0"/>
        <v>1.1120399849760243</v>
      </c>
      <c r="D22" s="6"/>
      <c r="E22" s="5">
        <v>286182</v>
      </c>
      <c r="F22" s="17">
        <f t="shared" si="1"/>
        <v>1.1120399849760243</v>
      </c>
      <c r="G22" s="6"/>
      <c r="H22" s="24"/>
    </row>
    <row r="23" spans="1:8" ht="12.75">
      <c r="A23" s="14" t="s">
        <v>18</v>
      </c>
      <c r="B23" s="26">
        <v>25734866</v>
      </c>
      <c r="C23" s="27"/>
      <c r="D23" s="28">
        <f>SUM(D7:D20)</f>
        <v>399</v>
      </c>
      <c r="E23" s="26">
        <v>25734866</v>
      </c>
      <c r="F23" s="27"/>
      <c r="G23" s="8">
        <f>SUM(G7:G20)</f>
        <v>399</v>
      </c>
      <c r="H23" s="29"/>
    </row>
    <row r="24" spans="1:8" ht="12.75">
      <c r="A24" s="37" t="s">
        <v>29</v>
      </c>
      <c r="B24" s="1" t="s">
        <v>1</v>
      </c>
      <c r="C24" s="1" t="s">
        <v>2</v>
      </c>
      <c r="D24" s="2" t="str">
        <f>+D6</f>
        <v>diputados</v>
      </c>
      <c r="E24" s="1" t="s">
        <v>1</v>
      </c>
      <c r="F24" s="1" t="s">
        <v>2</v>
      </c>
      <c r="G24" s="2" t="str">
        <f>+G6</f>
        <v>diputados</v>
      </c>
      <c r="H24" s="49"/>
    </row>
    <row r="25" spans="1:8" ht="12.75">
      <c r="A25" s="36" t="s">
        <v>22</v>
      </c>
      <c r="B25" s="30">
        <f aca="true" t="shared" si="2" ref="B25:G27">+SUMIF($H$7:$H$20,$H25,B$7:B$20)</f>
        <v>12616743</v>
      </c>
      <c r="C25" s="31">
        <f t="shared" si="2"/>
        <v>49.025874080712136</v>
      </c>
      <c r="D25" s="32">
        <f t="shared" si="2"/>
        <v>204</v>
      </c>
      <c r="E25" s="30">
        <f t="shared" si="2"/>
        <v>12616743</v>
      </c>
      <c r="F25" s="31">
        <f t="shared" si="2"/>
        <v>49.02587408071214</v>
      </c>
      <c r="G25" s="4">
        <f t="shared" si="2"/>
        <v>204</v>
      </c>
      <c r="H25" s="33" t="s">
        <v>23</v>
      </c>
    </row>
    <row r="26" spans="1:8" ht="12.75">
      <c r="A26" s="11" t="s">
        <v>21</v>
      </c>
      <c r="B26" s="5">
        <f t="shared" si="2"/>
        <v>10278010</v>
      </c>
      <c r="C26" s="17">
        <f t="shared" si="2"/>
        <v>39.93807467270278</v>
      </c>
      <c r="D26" s="6">
        <f t="shared" si="2"/>
        <v>167</v>
      </c>
      <c r="E26" s="5">
        <f t="shared" si="2"/>
        <v>10278010</v>
      </c>
      <c r="F26" s="17">
        <f t="shared" si="2"/>
        <v>39.93807467270278</v>
      </c>
      <c r="G26" s="6">
        <f t="shared" si="2"/>
        <v>167</v>
      </c>
      <c r="H26" s="24" t="s">
        <v>24</v>
      </c>
    </row>
    <row r="27" spans="1:8" ht="12.75" customHeight="1">
      <c r="A27" s="15" t="s">
        <v>19</v>
      </c>
      <c r="B27" s="7">
        <f t="shared" si="2"/>
        <v>1952312</v>
      </c>
      <c r="C27" s="18">
        <f t="shared" si="2"/>
        <v>7.586252829138493</v>
      </c>
      <c r="D27" s="8">
        <f t="shared" si="2"/>
        <v>28</v>
      </c>
      <c r="E27" s="7">
        <f t="shared" si="2"/>
        <v>1952312</v>
      </c>
      <c r="F27" s="18">
        <f t="shared" si="2"/>
        <v>7.586252829138493</v>
      </c>
      <c r="G27" s="8">
        <f t="shared" si="2"/>
        <v>28</v>
      </c>
      <c r="H27" s="25" t="s">
        <v>25</v>
      </c>
    </row>
  </sheetData>
  <mergeCells count="2">
    <mergeCell ref="B5:D5"/>
    <mergeCell ref="E5:G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A2" sqref="A2"/>
    </sheetView>
  </sheetViews>
  <sheetFormatPr defaultColWidth="11.421875" defaultRowHeight="12.75"/>
  <cols>
    <col min="1" max="1" width="19.7109375" style="0" customWidth="1"/>
    <col min="2" max="2" width="9.7109375" style="0" customWidth="1"/>
    <col min="3" max="3" width="6.28125" style="0" customWidth="1"/>
    <col min="4" max="4" width="9.7109375" style="0" customWidth="1"/>
    <col min="5" max="5" width="11.140625" style="0" customWidth="1"/>
    <col min="6" max="6" width="10.28125" style="0" customWidth="1"/>
    <col min="7" max="16384" width="9.140625" style="0" customWidth="1"/>
  </cols>
  <sheetData>
    <row r="1" ht="12.75">
      <c r="A1" s="9" t="s">
        <v>50</v>
      </c>
    </row>
    <row r="2" spans="1:6" ht="12.75" customHeight="1">
      <c r="A2" s="38"/>
      <c r="B2" s="38"/>
      <c r="C2" s="38"/>
      <c r="D2" s="53" t="s">
        <v>46</v>
      </c>
      <c r="E2" s="54"/>
      <c r="F2" s="55"/>
    </row>
    <row r="3" spans="1:6" ht="12.75">
      <c r="A3" s="37" t="s">
        <v>0</v>
      </c>
      <c r="B3" s="1" t="s">
        <v>1</v>
      </c>
      <c r="C3" s="39" t="s">
        <v>2</v>
      </c>
      <c r="D3" s="2" t="s">
        <v>47</v>
      </c>
      <c r="E3" s="2" t="s">
        <v>48</v>
      </c>
      <c r="F3" s="2" t="s">
        <v>49</v>
      </c>
    </row>
    <row r="4" spans="1:6" ht="12.75" customHeight="1">
      <c r="A4" s="3" t="s">
        <v>4</v>
      </c>
      <c r="B4" s="40">
        <v>8256994</v>
      </c>
      <c r="C4" s="41">
        <f aca="true" t="shared" si="0" ref="C4:C24">+B4*100/$B$25</f>
        <v>35.61924163443303</v>
      </c>
      <c r="D4" s="4">
        <f>+IF(OR(C4&gt;=3,E4&gt;0),MAX(E4,INT(B4/$D$28)),0)</f>
        <v>153</v>
      </c>
      <c r="E4" s="4">
        <v>153</v>
      </c>
      <c r="F4" s="4">
        <f aca="true" t="shared" si="1" ref="F4:F15">+D4-E4</f>
        <v>0</v>
      </c>
    </row>
    <row r="5" spans="1:6" ht="12.75">
      <c r="A5" s="5" t="s">
        <v>42</v>
      </c>
      <c r="B5" s="42">
        <v>2064184</v>
      </c>
      <c r="C5" s="43">
        <f t="shared" si="0"/>
        <v>8.90453216678255</v>
      </c>
      <c r="D5" s="6">
        <f aca="true" t="shared" si="2" ref="D5:D22">+IF(OR(C5&gt;=3,E5&gt;0),MAX(E5,INT(B5/$D$28)),0)</f>
        <v>37</v>
      </c>
      <c r="E5" s="6">
        <v>13</v>
      </c>
      <c r="F5" s="6">
        <f t="shared" si="1"/>
        <v>24</v>
      </c>
    </row>
    <row r="6" spans="1:6" ht="12.75">
      <c r="A6" s="5" t="s">
        <v>31</v>
      </c>
      <c r="B6" s="42">
        <v>7918752</v>
      </c>
      <c r="C6" s="43">
        <f t="shared" si="0"/>
        <v>34.16012424511267</v>
      </c>
      <c r="D6" s="6">
        <f t="shared" si="2"/>
        <v>142</v>
      </c>
      <c r="E6" s="6">
        <v>137</v>
      </c>
      <c r="F6" s="6">
        <f t="shared" si="1"/>
        <v>5</v>
      </c>
    </row>
    <row r="7" spans="1:6" ht="12.75">
      <c r="A7" s="5" t="s">
        <v>5</v>
      </c>
      <c r="B7" s="42">
        <v>1263043</v>
      </c>
      <c r="C7" s="43">
        <f t="shared" si="0"/>
        <v>5.44854868632328</v>
      </c>
      <c r="D7" s="6">
        <f t="shared" si="2"/>
        <v>22</v>
      </c>
      <c r="E7" s="6">
        <v>8</v>
      </c>
      <c r="F7" s="6">
        <f t="shared" si="1"/>
        <v>14</v>
      </c>
    </row>
    <row r="8" spans="1:6" ht="12.75">
      <c r="A8" s="5" t="s">
        <v>6</v>
      </c>
      <c r="B8" s="42">
        <v>970421</v>
      </c>
      <c r="C8" s="43">
        <f t="shared" si="0"/>
        <v>4.186228073573523</v>
      </c>
      <c r="D8" s="6">
        <f t="shared" si="2"/>
        <v>17</v>
      </c>
      <c r="E8" s="6">
        <v>16</v>
      </c>
      <c r="F8" s="6">
        <f t="shared" si="1"/>
        <v>1</v>
      </c>
    </row>
    <row r="9" spans="1:6" ht="12.75">
      <c r="A9" s="5" t="s">
        <v>7</v>
      </c>
      <c r="B9" s="42">
        <v>353953</v>
      </c>
      <c r="C9" s="43">
        <f t="shared" si="0"/>
        <v>1.5268919214707526</v>
      </c>
      <c r="D9" s="6">
        <f t="shared" si="2"/>
        <v>7</v>
      </c>
      <c r="E9" s="6">
        <v>7</v>
      </c>
      <c r="F9" s="6">
        <f t="shared" si="1"/>
        <v>0</v>
      </c>
    </row>
    <row r="10" spans="1:6" ht="12.75">
      <c r="A10" s="5" t="s">
        <v>10</v>
      </c>
      <c r="B10" s="42">
        <v>306268</v>
      </c>
      <c r="C10" s="43">
        <f t="shared" si="0"/>
        <v>1.3211870926507319</v>
      </c>
      <c r="D10" s="6">
        <f t="shared" si="2"/>
        <v>5</v>
      </c>
      <c r="E10" s="6">
        <v>5</v>
      </c>
      <c r="F10" s="6">
        <f t="shared" si="1"/>
        <v>0</v>
      </c>
    </row>
    <row r="11" spans="1:6" ht="12.75">
      <c r="A11" s="5" t="s">
        <v>32</v>
      </c>
      <c r="B11" s="42">
        <v>248261</v>
      </c>
      <c r="C11" s="43">
        <f t="shared" si="0"/>
        <v>1.0709549440639026</v>
      </c>
      <c r="D11" s="6">
        <f t="shared" si="2"/>
        <v>5</v>
      </c>
      <c r="E11" s="6">
        <v>5</v>
      </c>
      <c r="F11" s="6">
        <f t="shared" si="1"/>
        <v>0</v>
      </c>
    </row>
    <row r="12" spans="1:6" ht="12.75">
      <c r="A12" s="5" t="s">
        <v>33</v>
      </c>
      <c r="B12" s="42">
        <v>206255</v>
      </c>
      <c r="C12" s="43">
        <f t="shared" si="0"/>
        <v>0.8897483373864612</v>
      </c>
      <c r="D12" s="6">
        <f t="shared" si="2"/>
        <v>3</v>
      </c>
      <c r="E12" s="6">
        <v>1</v>
      </c>
      <c r="F12" s="6">
        <f t="shared" si="1"/>
        <v>2</v>
      </c>
    </row>
    <row r="13" spans="1:6" ht="12.75">
      <c r="A13" s="5" t="s">
        <v>34</v>
      </c>
      <c r="B13" s="42">
        <v>194715</v>
      </c>
      <c r="C13" s="43">
        <f t="shared" si="0"/>
        <v>0.8399667766318625</v>
      </c>
      <c r="D13" s="6">
        <f t="shared" si="2"/>
        <v>3</v>
      </c>
      <c r="E13" s="6">
        <v>1</v>
      </c>
      <c r="F13" s="6">
        <f t="shared" si="1"/>
        <v>2</v>
      </c>
    </row>
    <row r="14" spans="1:6" ht="12.75">
      <c r="A14" s="5" t="s">
        <v>35</v>
      </c>
      <c r="B14" s="42">
        <v>119290</v>
      </c>
      <c r="C14" s="43">
        <f t="shared" si="0"/>
        <v>0.5145963936235773</v>
      </c>
      <c r="D14" s="6">
        <f t="shared" si="2"/>
        <v>2</v>
      </c>
      <c r="E14" s="6">
        <v>1</v>
      </c>
      <c r="F14" s="6">
        <f t="shared" si="1"/>
        <v>1</v>
      </c>
    </row>
    <row r="15" spans="1:6" ht="12.75">
      <c r="A15" s="5" t="s">
        <v>36</v>
      </c>
      <c r="B15" s="42">
        <v>104705</v>
      </c>
      <c r="C15" s="43">
        <f t="shared" si="0"/>
        <v>0.45167923039950264</v>
      </c>
      <c r="D15" s="6">
        <f t="shared" si="2"/>
        <v>0</v>
      </c>
      <c r="E15" s="6"/>
      <c r="F15" s="6">
        <f t="shared" si="1"/>
        <v>0</v>
      </c>
    </row>
    <row r="16" spans="1:6" ht="12.75">
      <c r="A16" s="5" t="s">
        <v>15</v>
      </c>
      <c r="B16" s="42">
        <v>100742</v>
      </c>
      <c r="C16" s="43">
        <f t="shared" si="0"/>
        <v>0.4345835349687856</v>
      </c>
      <c r="D16" s="6">
        <f t="shared" si="2"/>
        <v>1</v>
      </c>
      <c r="E16" s="6">
        <v>1</v>
      </c>
      <c r="F16" s="6">
        <f>+D16-E16</f>
        <v>0</v>
      </c>
    </row>
    <row r="17" spans="1:6" ht="12.75">
      <c r="A17" s="5" t="s">
        <v>37</v>
      </c>
      <c r="B17" s="42">
        <v>75356</v>
      </c>
      <c r="C17" s="43">
        <f t="shared" si="0"/>
        <v>0.3250727289621787</v>
      </c>
      <c r="D17" s="6">
        <f>+IF(OR(C17&gt;=3,E17&gt;0),MAX(E17,INT(B17/$D$28)),0)</f>
        <v>1</v>
      </c>
      <c r="E17" s="6">
        <v>1</v>
      </c>
      <c r="F17" s="6">
        <f>+D17-E17</f>
        <v>0</v>
      </c>
    </row>
    <row r="18" spans="1:6" ht="12.75">
      <c r="A18" s="5" t="s">
        <v>38</v>
      </c>
      <c r="B18" s="42">
        <v>72162</v>
      </c>
      <c r="C18" s="43">
        <f t="shared" si="0"/>
        <v>0.3112943663061832</v>
      </c>
      <c r="D18" s="6">
        <f t="shared" si="2"/>
        <v>0</v>
      </c>
      <c r="E18" s="6"/>
      <c r="F18" s="6">
        <f>+D18-E18</f>
        <v>0</v>
      </c>
    </row>
    <row r="19" spans="1:6" ht="12.75">
      <c r="A19" s="5" t="s">
        <v>39</v>
      </c>
      <c r="B19" s="42">
        <v>58551</v>
      </c>
      <c r="C19" s="43">
        <f t="shared" si="0"/>
        <v>0.2525788703416387</v>
      </c>
      <c r="D19" s="6">
        <f>+IF(OR(C19&gt;=3,E19&gt;0),MAX(E19,INT(B19/$D$28)),0)</f>
        <v>0</v>
      </c>
      <c r="E19" s="6"/>
      <c r="F19" s="6">
        <f>+D19-E19</f>
        <v>0</v>
      </c>
    </row>
    <row r="20" spans="1:6" ht="12.75">
      <c r="A20" s="5" t="s">
        <v>40</v>
      </c>
      <c r="B20" s="42">
        <v>57830</v>
      </c>
      <c r="C20" s="43">
        <f t="shared" si="0"/>
        <v>0.24946860125116505</v>
      </c>
      <c r="D20" s="6">
        <f>+IF(OR(C20&gt;=3,E20&gt;0),MAX(E20,INT(B20/$D$28)),0)</f>
        <v>0</v>
      </c>
      <c r="E20" s="6"/>
      <c r="F20" s="6">
        <f>+D20-E20</f>
        <v>0</v>
      </c>
    </row>
    <row r="21" spans="1:6" ht="12.75">
      <c r="A21" s="5" t="s">
        <v>61</v>
      </c>
      <c r="B21" s="42">
        <v>41690</v>
      </c>
      <c r="C21" s="43">
        <f t="shared" si="0"/>
        <v>0.17984343742280945</v>
      </c>
      <c r="D21" s="6">
        <f t="shared" si="2"/>
        <v>1</v>
      </c>
      <c r="E21" s="6">
        <v>1</v>
      </c>
      <c r="F21" s="6">
        <f>+D21-E21</f>
        <v>0</v>
      </c>
    </row>
    <row r="22" spans="1:6" ht="12.75">
      <c r="A22" s="5"/>
      <c r="B22" s="42"/>
      <c r="C22" s="43">
        <f t="shared" si="0"/>
        <v>0</v>
      </c>
      <c r="D22" s="6">
        <f t="shared" si="2"/>
        <v>0</v>
      </c>
      <c r="E22" s="6"/>
      <c r="F22" s="6">
        <f>+D22-E22</f>
        <v>0</v>
      </c>
    </row>
    <row r="23" spans="1:6" ht="12.75">
      <c r="A23" s="5" t="s">
        <v>16</v>
      </c>
      <c r="B23" s="42">
        <f>+B25-B24-SUM(B4:B22)</f>
        <v>401279</v>
      </c>
      <c r="C23" s="43">
        <f t="shared" si="0"/>
        <v>1.7310480864856694</v>
      </c>
      <c r="D23" s="6"/>
      <c r="E23" s="6"/>
      <c r="F23" s="6"/>
    </row>
    <row r="24" spans="1:6" ht="12.75">
      <c r="A24" s="7" t="s">
        <v>17</v>
      </c>
      <c r="B24" s="44">
        <v>366823</v>
      </c>
      <c r="C24" s="45">
        <f t="shared" si="0"/>
        <v>1.5824108718097203</v>
      </c>
      <c r="D24" s="8"/>
      <c r="E24" s="8"/>
      <c r="F24" s="8"/>
    </row>
    <row r="25" spans="1:6" ht="12.75">
      <c r="A25" s="46" t="s">
        <v>18</v>
      </c>
      <c r="B25" s="47">
        <v>23181274</v>
      </c>
      <c r="C25" s="48"/>
      <c r="D25" s="48">
        <f>SUM(D4:D22)</f>
        <v>399</v>
      </c>
      <c r="E25" s="48">
        <f>SUM(E4:E22)</f>
        <v>350</v>
      </c>
      <c r="F25" s="48">
        <f>SUM(F4:F22)</f>
        <v>49</v>
      </c>
    </row>
    <row r="28" ht="12.75">
      <c r="D28">
        <v>55500</v>
      </c>
    </row>
  </sheetData>
  <mergeCells count="1">
    <mergeCell ref="D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fruiz</cp:lastModifiedBy>
  <dcterms:created xsi:type="dcterms:W3CDTF">1996-11-27T10:00:04Z</dcterms:created>
  <dcterms:modified xsi:type="dcterms:W3CDTF">2009-08-23T08:09:02Z</dcterms:modified>
  <cp:category/>
  <cp:version/>
  <cp:contentType/>
  <cp:contentStatus/>
</cp:coreProperties>
</file>