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8_{C3A5CD9C-9BD0-42D1-87D0-1F5283133479}" xr6:coauthVersionLast="43" xr6:coauthVersionMax="43" xr10:uidLastSave="{00000000-0000-0000-0000-000000000000}"/>
  <bookViews>
    <workbookView xWindow="-120" yWindow="-120" windowWidth="29040" windowHeight="15525" activeTab="1" xr2:uid="{00000000-000D-0000-FFFF-FFFF00000000}"/>
  </bookViews>
  <sheets>
    <sheet name="Systems" sheetId="1" r:id="rId1"/>
    <sheet name="OWASPTop10" sheetId="5" r:id="rId2"/>
    <sheet name="OWASPMobileTop10" sheetId="3" r:id="rId3"/>
    <sheet name="RootCauses-App" sheetId="6" r:id="rId4"/>
    <sheet name="RootCauses-Mobil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9" i="6" l="1"/>
  <c r="AI28" i="6"/>
  <c r="AI27" i="6"/>
  <c r="AI26" i="6"/>
  <c r="AI25" i="6"/>
  <c r="D3" i="6"/>
  <c r="E3" i="6"/>
  <c r="F3" i="6"/>
  <c r="G3" i="6"/>
  <c r="C3" i="6"/>
  <c r="C6" i="6" l="1"/>
  <c r="D6" i="6"/>
  <c r="E6" i="6"/>
  <c r="F6" i="6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C35" i="6"/>
  <c r="D35" i="6"/>
  <c r="E35" i="6"/>
  <c r="F35" i="6"/>
  <c r="C36" i="6"/>
  <c r="D36" i="6"/>
  <c r="E36" i="6"/>
  <c r="F36" i="6"/>
  <c r="C37" i="6"/>
  <c r="D37" i="6"/>
  <c r="E37" i="6"/>
  <c r="F37" i="6"/>
  <c r="C38" i="6"/>
  <c r="D38" i="6"/>
  <c r="E38" i="6"/>
  <c r="F38" i="6"/>
  <c r="C39" i="6"/>
  <c r="D39" i="6"/>
  <c r="E39" i="6"/>
  <c r="F39" i="6"/>
  <c r="C40" i="6"/>
  <c r="D40" i="6"/>
  <c r="E40" i="6"/>
  <c r="F40" i="6"/>
  <c r="C41" i="6"/>
  <c r="D41" i="6"/>
  <c r="E41" i="6"/>
  <c r="F41" i="6"/>
  <c r="C42" i="6"/>
  <c r="D42" i="6"/>
  <c r="E42" i="6"/>
  <c r="F42" i="6"/>
  <c r="C43" i="6"/>
  <c r="D43" i="6"/>
  <c r="E43" i="6"/>
  <c r="F43" i="6"/>
  <c r="C44" i="6"/>
  <c r="D44" i="6"/>
  <c r="E44" i="6"/>
  <c r="F44" i="6"/>
  <c r="C45" i="6"/>
  <c r="D45" i="6"/>
  <c r="E45" i="6"/>
  <c r="F45" i="6"/>
  <c r="C46" i="6"/>
  <c r="D46" i="6"/>
  <c r="E46" i="6"/>
  <c r="F46" i="6"/>
  <c r="C47" i="6"/>
  <c r="D47" i="6"/>
  <c r="E47" i="6"/>
  <c r="F47" i="6"/>
  <c r="C48" i="6"/>
  <c r="D48" i="6"/>
  <c r="E48" i="6"/>
  <c r="F48" i="6"/>
  <c r="C49" i="6"/>
  <c r="D49" i="6"/>
  <c r="E49" i="6"/>
  <c r="F49" i="6"/>
  <c r="C50" i="6"/>
  <c r="D50" i="6"/>
  <c r="E50" i="6"/>
  <c r="F50" i="6"/>
  <c r="F5" i="6"/>
  <c r="E5" i="6"/>
  <c r="D5" i="6"/>
  <c r="C5" i="6"/>
  <c r="D4" i="6"/>
  <c r="E4" i="6"/>
  <c r="F4" i="6"/>
  <c r="C4" i="6"/>
  <c r="C6" i="7"/>
  <c r="D6" i="7"/>
  <c r="E6" i="7"/>
  <c r="F6" i="7"/>
  <c r="G6" i="7"/>
  <c r="C7" i="7"/>
  <c r="D7" i="7"/>
  <c r="E7" i="7"/>
  <c r="F7" i="7"/>
  <c r="G7" i="7"/>
  <c r="C8" i="7"/>
  <c r="D8" i="7"/>
  <c r="E8" i="7"/>
  <c r="F8" i="7"/>
  <c r="G8" i="7"/>
  <c r="C9" i="7"/>
  <c r="D9" i="7"/>
  <c r="E9" i="7"/>
  <c r="F9" i="7"/>
  <c r="G9" i="7"/>
  <c r="C10" i="7"/>
  <c r="D10" i="7"/>
  <c r="E10" i="7"/>
  <c r="F10" i="7"/>
  <c r="G10" i="7"/>
  <c r="C11" i="7"/>
  <c r="D11" i="7"/>
  <c r="E11" i="7"/>
  <c r="F11" i="7"/>
  <c r="G11" i="7"/>
  <c r="C12" i="7"/>
  <c r="D12" i="7"/>
  <c r="E12" i="7"/>
  <c r="F12" i="7"/>
  <c r="G12" i="7"/>
  <c r="C13" i="7"/>
  <c r="D13" i="7"/>
  <c r="E13" i="7"/>
  <c r="F13" i="7"/>
  <c r="G13" i="7"/>
  <c r="C14" i="7"/>
  <c r="D14" i="7"/>
  <c r="E14" i="7"/>
  <c r="F14" i="7"/>
  <c r="G14" i="7"/>
  <c r="C15" i="7"/>
  <c r="D15" i="7"/>
  <c r="E15" i="7"/>
  <c r="F15" i="7"/>
  <c r="G15" i="7"/>
  <c r="C16" i="7"/>
  <c r="D16" i="7"/>
  <c r="E16" i="7"/>
  <c r="F16" i="7"/>
  <c r="G16" i="7"/>
  <c r="C17" i="7"/>
  <c r="D17" i="7"/>
  <c r="E17" i="7"/>
  <c r="F17" i="7"/>
  <c r="G17" i="7"/>
  <c r="C18" i="7"/>
  <c r="D18" i="7"/>
  <c r="E18" i="7"/>
  <c r="F18" i="7"/>
  <c r="G18" i="7"/>
  <c r="C19" i="7"/>
  <c r="D19" i="7"/>
  <c r="E19" i="7"/>
  <c r="F19" i="7"/>
  <c r="G19" i="7"/>
  <c r="C20" i="7"/>
  <c r="D20" i="7"/>
  <c r="E20" i="7"/>
  <c r="F20" i="7"/>
  <c r="G20" i="7"/>
  <c r="C21" i="7"/>
  <c r="D21" i="7"/>
  <c r="E21" i="7"/>
  <c r="F21" i="7"/>
  <c r="G21" i="7"/>
  <c r="C22" i="7"/>
  <c r="D22" i="7"/>
  <c r="E22" i="7"/>
  <c r="F22" i="7"/>
  <c r="G22" i="7"/>
  <c r="C23" i="7"/>
  <c r="D23" i="7"/>
  <c r="E23" i="7"/>
  <c r="F23" i="7"/>
  <c r="G23" i="7"/>
  <c r="C24" i="7"/>
  <c r="D24" i="7"/>
  <c r="E24" i="7"/>
  <c r="F24" i="7"/>
  <c r="G24" i="7"/>
  <c r="C25" i="7"/>
  <c r="D25" i="7"/>
  <c r="E25" i="7"/>
  <c r="F25" i="7"/>
  <c r="G25" i="7"/>
  <c r="C26" i="7"/>
  <c r="D26" i="7"/>
  <c r="E26" i="7"/>
  <c r="F26" i="7"/>
  <c r="G26" i="7"/>
  <c r="C27" i="7"/>
  <c r="D27" i="7"/>
  <c r="E27" i="7"/>
  <c r="F27" i="7"/>
  <c r="G27" i="7"/>
  <c r="C28" i="7"/>
  <c r="D28" i="7"/>
  <c r="E28" i="7"/>
  <c r="F28" i="7"/>
  <c r="G28" i="7"/>
  <c r="C29" i="7"/>
  <c r="D29" i="7"/>
  <c r="E29" i="7"/>
  <c r="F29" i="7"/>
  <c r="G29" i="7"/>
  <c r="C30" i="7"/>
  <c r="D30" i="7"/>
  <c r="E30" i="7"/>
  <c r="F30" i="7"/>
  <c r="G30" i="7"/>
  <c r="C31" i="7"/>
  <c r="D31" i="7"/>
  <c r="E31" i="7"/>
  <c r="F31" i="7"/>
  <c r="G31" i="7"/>
  <c r="C32" i="7"/>
  <c r="D32" i="7"/>
  <c r="E32" i="7"/>
  <c r="F32" i="7"/>
  <c r="G32" i="7"/>
  <c r="C33" i="7"/>
  <c r="D33" i="7"/>
  <c r="E33" i="7"/>
  <c r="F33" i="7"/>
  <c r="G33" i="7"/>
  <c r="C34" i="7"/>
  <c r="D34" i="7"/>
  <c r="E34" i="7"/>
  <c r="F34" i="7"/>
  <c r="G34" i="7"/>
  <c r="C35" i="7"/>
  <c r="D35" i="7"/>
  <c r="E35" i="7"/>
  <c r="F35" i="7"/>
  <c r="G35" i="7"/>
  <c r="C36" i="7"/>
  <c r="D36" i="7"/>
  <c r="E36" i="7"/>
  <c r="F36" i="7"/>
  <c r="G36" i="7"/>
  <c r="C37" i="7"/>
  <c r="D37" i="7"/>
  <c r="E37" i="7"/>
  <c r="F37" i="7"/>
  <c r="G37" i="7"/>
  <c r="C38" i="7"/>
  <c r="D38" i="7"/>
  <c r="E38" i="7"/>
  <c r="F38" i="7"/>
  <c r="G38" i="7"/>
  <c r="C39" i="7"/>
  <c r="D39" i="7"/>
  <c r="E39" i="7"/>
  <c r="F39" i="7"/>
  <c r="G39" i="7"/>
  <c r="C40" i="7"/>
  <c r="D40" i="7"/>
  <c r="E40" i="7"/>
  <c r="F40" i="7"/>
  <c r="G40" i="7"/>
  <c r="C41" i="7"/>
  <c r="D41" i="7"/>
  <c r="E41" i="7"/>
  <c r="F41" i="7"/>
  <c r="G41" i="7"/>
  <c r="C42" i="7"/>
  <c r="D42" i="7"/>
  <c r="E42" i="7"/>
  <c r="F42" i="7"/>
  <c r="G42" i="7"/>
  <c r="C43" i="7"/>
  <c r="D43" i="7"/>
  <c r="E43" i="7"/>
  <c r="F43" i="7"/>
  <c r="G43" i="7"/>
  <c r="C44" i="7"/>
  <c r="D44" i="7"/>
  <c r="E44" i="7"/>
  <c r="F44" i="7"/>
  <c r="G44" i="7"/>
  <c r="C45" i="7"/>
  <c r="D45" i="7"/>
  <c r="E45" i="7"/>
  <c r="F45" i="7"/>
  <c r="G45" i="7"/>
  <c r="C46" i="7"/>
  <c r="D46" i="7"/>
  <c r="E46" i="7"/>
  <c r="F46" i="7"/>
  <c r="G46" i="7"/>
  <c r="C47" i="7"/>
  <c r="D47" i="7"/>
  <c r="E47" i="7"/>
  <c r="F47" i="7"/>
  <c r="G47" i="7"/>
  <c r="C48" i="7"/>
  <c r="D48" i="7"/>
  <c r="E48" i="7"/>
  <c r="F48" i="7"/>
  <c r="G48" i="7"/>
  <c r="C49" i="7"/>
  <c r="D49" i="7"/>
  <c r="E49" i="7"/>
  <c r="F49" i="7"/>
  <c r="G49" i="7"/>
  <c r="C50" i="7"/>
  <c r="D50" i="7"/>
  <c r="E50" i="7"/>
  <c r="F50" i="7"/>
  <c r="G50" i="7"/>
  <c r="C51" i="7"/>
  <c r="D51" i="7"/>
  <c r="E51" i="7"/>
  <c r="F51" i="7"/>
  <c r="G51" i="7"/>
  <c r="C52" i="7"/>
  <c r="D52" i="7"/>
  <c r="E52" i="7"/>
  <c r="F52" i="7"/>
  <c r="G52" i="7"/>
  <c r="C53" i="7"/>
  <c r="D53" i="7"/>
  <c r="E53" i="7"/>
  <c r="F53" i="7"/>
  <c r="G53" i="7"/>
  <c r="C54" i="7"/>
  <c r="D54" i="7"/>
  <c r="E54" i="7"/>
  <c r="F54" i="7"/>
  <c r="G54" i="7"/>
  <c r="C55" i="7"/>
  <c r="D55" i="7"/>
  <c r="E55" i="7"/>
  <c r="F55" i="7"/>
  <c r="G55" i="7"/>
  <c r="G5" i="7"/>
  <c r="F5" i="7"/>
  <c r="E5" i="7"/>
  <c r="D5" i="7"/>
  <c r="C5" i="7"/>
  <c r="F4" i="7"/>
  <c r="E4" i="7"/>
  <c r="D4" i="7"/>
  <c r="C4" i="7"/>
  <c r="G4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22" i="6"/>
  <c r="G23" i="6"/>
  <c r="G24" i="6"/>
  <c r="G25" i="6"/>
  <c r="U3" i="7"/>
  <c r="I3" i="7"/>
  <c r="J3" i="7"/>
  <c r="K3" i="7"/>
  <c r="L3" i="7"/>
  <c r="M3" i="7"/>
  <c r="N3" i="7"/>
  <c r="O3" i="7"/>
  <c r="P3" i="7"/>
  <c r="Q3" i="7"/>
  <c r="R3" i="7"/>
  <c r="S3" i="7"/>
  <c r="T3" i="7"/>
  <c r="V3" i="7"/>
  <c r="W3" i="7"/>
  <c r="X3" i="7"/>
  <c r="Y3" i="7"/>
  <c r="Z3" i="7"/>
  <c r="AA3" i="7"/>
  <c r="AB3" i="7"/>
  <c r="AC3" i="7"/>
  <c r="AD3" i="7"/>
  <c r="AE3" i="7"/>
  <c r="H3" i="7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L3" i="6"/>
  <c r="H3" i="6"/>
  <c r="I3" i="6"/>
  <c r="J3" i="6"/>
  <c r="K3" i="6"/>
  <c r="R11" i="3" l="1"/>
  <c r="O51" i="5"/>
  <c r="N51" i="5"/>
  <c r="AB15" i="5" s="1"/>
  <c r="O50" i="5"/>
  <c r="N50" i="5"/>
  <c r="AA15" i="5" s="1"/>
  <c r="O49" i="5"/>
  <c r="N49" i="5"/>
  <c r="Z15" i="5" s="1"/>
  <c r="O48" i="5"/>
  <c r="N48" i="5"/>
  <c r="Y15" i="5" s="1"/>
  <c r="O47" i="5"/>
  <c r="N47" i="5"/>
  <c r="O46" i="5"/>
  <c r="N46" i="5"/>
  <c r="AB14" i="5" s="1"/>
  <c r="O45" i="5"/>
  <c r="N45" i="5"/>
  <c r="AA14" i="5" s="1"/>
  <c r="O44" i="5"/>
  <c r="N44" i="5"/>
  <c r="Z14" i="5" s="1"/>
  <c r="O43" i="5"/>
  <c r="N43" i="5"/>
  <c r="Y14" i="5" s="1"/>
  <c r="O42" i="5"/>
  <c r="N42" i="5"/>
  <c r="O41" i="5"/>
  <c r="N41" i="5"/>
  <c r="AB13" i="5" s="1"/>
  <c r="O40" i="5"/>
  <c r="N40" i="5"/>
  <c r="AA13" i="5" s="1"/>
  <c r="O39" i="5"/>
  <c r="N39" i="5"/>
  <c r="Z13" i="5" s="1"/>
  <c r="O38" i="5"/>
  <c r="N38" i="5"/>
  <c r="Y13" i="5" s="1"/>
  <c r="O37" i="5"/>
  <c r="N37" i="5"/>
  <c r="O36" i="5"/>
  <c r="N36" i="5"/>
  <c r="AB12" i="5" s="1"/>
  <c r="O35" i="5"/>
  <c r="N35" i="5"/>
  <c r="AA12" i="5" s="1"/>
  <c r="O34" i="5"/>
  <c r="N34" i="5"/>
  <c r="Z12" i="5" s="1"/>
  <c r="O33" i="5"/>
  <c r="N33" i="5"/>
  <c r="Y12" i="5" s="1"/>
  <c r="O32" i="5"/>
  <c r="N32" i="5"/>
  <c r="O31" i="5"/>
  <c r="N31" i="5"/>
  <c r="AB11" i="5" s="1"/>
  <c r="O30" i="5"/>
  <c r="N30" i="5"/>
  <c r="AA11" i="5" s="1"/>
  <c r="O29" i="5"/>
  <c r="N29" i="5"/>
  <c r="Z11" i="5" s="1"/>
  <c r="O28" i="5"/>
  <c r="N28" i="5"/>
  <c r="Y11" i="5" s="1"/>
  <c r="O27" i="5"/>
  <c r="N27" i="5"/>
  <c r="O26" i="5"/>
  <c r="N26" i="5"/>
  <c r="AB10" i="5" s="1"/>
  <c r="O25" i="5"/>
  <c r="N25" i="5"/>
  <c r="AA10" i="5" s="1"/>
  <c r="O24" i="5"/>
  <c r="N24" i="5"/>
  <c r="Z10" i="5" s="1"/>
  <c r="O23" i="5"/>
  <c r="N23" i="5"/>
  <c r="Y10" i="5" s="1"/>
  <c r="O22" i="5"/>
  <c r="N22" i="5"/>
  <c r="O21" i="5"/>
  <c r="N21" i="5"/>
  <c r="AB9" i="5" s="1"/>
  <c r="O20" i="5"/>
  <c r="N20" i="5"/>
  <c r="AA9" i="5" s="1"/>
  <c r="O19" i="5"/>
  <c r="N19" i="5"/>
  <c r="Z9" i="5" s="1"/>
  <c r="O18" i="5"/>
  <c r="N18" i="5"/>
  <c r="Y9" i="5" s="1"/>
  <c r="O17" i="5"/>
  <c r="N17" i="5"/>
  <c r="X16" i="5"/>
  <c r="W16" i="5"/>
  <c r="T16" i="5"/>
  <c r="S16" i="5"/>
  <c r="R16" i="5"/>
  <c r="O16" i="5"/>
  <c r="N16" i="5"/>
  <c r="X15" i="5"/>
  <c r="W15" i="5"/>
  <c r="V15" i="5"/>
  <c r="U15" i="5"/>
  <c r="T15" i="5"/>
  <c r="S15" i="5"/>
  <c r="R15" i="5"/>
  <c r="O15" i="5"/>
  <c r="N15" i="5"/>
  <c r="AA8" i="5" s="1"/>
  <c r="X14" i="5"/>
  <c r="W14" i="5"/>
  <c r="V14" i="5"/>
  <c r="U14" i="5"/>
  <c r="T14" i="5"/>
  <c r="S14" i="5"/>
  <c r="R14" i="5"/>
  <c r="O14" i="5"/>
  <c r="N14" i="5"/>
  <c r="Z8" i="5" s="1"/>
  <c r="X13" i="5"/>
  <c r="W13" i="5"/>
  <c r="V13" i="5"/>
  <c r="U13" i="5"/>
  <c r="T13" i="5"/>
  <c r="S13" i="5"/>
  <c r="R13" i="5"/>
  <c r="O13" i="5"/>
  <c r="N13" i="5"/>
  <c r="Y8" i="5" s="1"/>
  <c r="X12" i="5"/>
  <c r="W12" i="5"/>
  <c r="V12" i="5"/>
  <c r="U12" i="5"/>
  <c r="T12" i="5"/>
  <c r="S12" i="5"/>
  <c r="R12" i="5"/>
  <c r="O12" i="5"/>
  <c r="N12" i="5"/>
  <c r="X11" i="5"/>
  <c r="W11" i="5"/>
  <c r="V11" i="5"/>
  <c r="U11" i="5"/>
  <c r="T11" i="5"/>
  <c r="S11" i="5"/>
  <c r="R11" i="5"/>
  <c r="O11" i="5"/>
  <c r="N11" i="5"/>
  <c r="AB7" i="5" s="1"/>
  <c r="X10" i="5"/>
  <c r="W10" i="5"/>
  <c r="V10" i="5"/>
  <c r="U10" i="5"/>
  <c r="T10" i="5"/>
  <c r="S10" i="5"/>
  <c r="R10" i="5"/>
  <c r="O10" i="5"/>
  <c r="N10" i="5"/>
  <c r="AA7" i="5" s="1"/>
  <c r="X9" i="5"/>
  <c r="W9" i="5"/>
  <c r="V9" i="5"/>
  <c r="U9" i="5"/>
  <c r="T9" i="5"/>
  <c r="S9" i="5"/>
  <c r="R9" i="5"/>
  <c r="O9" i="5"/>
  <c r="N9" i="5"/>
  <c r="Z7" i="5" s="1"/>
  <c r="AB8" i="5"/>
  <c r="X8" i="5"/>
  <c r="W8" i="5"/>
  <c r="V8" i="5"/>
  <c r="U8" i="5"/>
  <c r="T8" i="5"/>
  <c r="S8" i="5"/>
  <c r="R8" i="5"/>
  <c r="O8" i="5"/>
  <c r="N8" i="5"/>
  <c r="Y7" i="5" s="1"/>
  <c r="X7" i="5"/>
  <c r="W7" i="5"/>
  <c r="V7" i="5"/>
  <c r="U7" i="5"/>
  <c r="T7" i="5"/>
  <c r="S7" i="5"/>
  <c r="R7" i="5"/>
  <c r="O7" i="5"/>
  <c r="N7" i="5"/>
  <c r="X6" i="5"/>
  <c r="W6" i="5"/>
  <c r="V6" i="5"/>
  <c r="U6" i="5"/>
  <c r="T6" i="5"/>
  <c r="S6" i="5"/>
  <c r="M6" i="5"/>
  <c r="L6" i="5"/>
  <c r="K6" i="5"/>
  <c r="J6" i="5"/>
  <c r="I6" i="5"/>
  <c r="H6" i="5"/>
  <c r="M5" i="5"/>
  <c r="L5" i="5"/>
  <c r="K5" i="5"/>
  <c r="J5" i="5"/>
  <c r="I5" i="5"/>
  <c r="H5" i="5"/>
  <c r="M4" i="5"/>
  <c r="L4" i="5"/>
  <c r="K4" i="5"/>
  <c r="J4" i="5"/>
  <c r="I4" i="5"/>
  <c r="H4" i="5"/>
  <c r="M3" i="5"/>
  <c r="L3" i="5"/>
  <c r="K3" i="5"/>
  <c r="J3" i="5"/>
  <c r="I3" i="5"/>
  <c r="H3" i="5"/>
  <c r="M2" i="5"/>
  <c r="L2" i="5"/>
  <c r="K2" i="5"/>
  <c r="J2" i="5"/>
  <c r="I2" i="5"/>
  <c r="H2" i="5"/>
  <c r="T6" i="3"/>
  <c r="U6" i="3"/>
  <c r="V6" i="3"/>
  <c r="W6" i="3"/>
  <c r="X6" i="3"/>
  <c r="S6" i="3"/>
  <c r="X16" i="3"/>
  <c r="X15" i="3"/>
  <c r="X14" i="3"/>
  <c r="X13" i="3"/>
  <c r="X12" i="3"/>
  <c r="X11" i="3"/>
  <c r="X10" i="3"/>
  <c r="X9" i="3"/>
  <c r="X8" i="3"/>
  <c r="X7" i="3"/>
  <c r="M2" i="3"/>
  <c r="I3" i="3"/>
  <c r="J3" i="3"/>
  <c r="K3" i="3"/>
  <c r="L3" i="3"/>
  <c r="M3" i="3"/>
  <c r="I4" i="3"/>
  <c r="J4" i="3"/>
  <c r="K4" i="3"/>
  <c r="L4" i="3"/>
  <c r="M4" i="3"/>
  <c r="I5" i="3"/>
  <c r="J5" i="3"/>
  <c r="K5" i="3"/>
  <c r="L5" i="3"/>
  <c r="M5" i="3"/>
  <c r="I6" i="3"/>
  <c r="J6" i="3"/>
  <c r="K6" i="3"/>
  <c r="L6" i="3"/>
  <c r="M6" i="3"/>
  <c r="H4" i="3"/>
  <c r="H5" i="3"/>
  <c r="H6" i="3"/>
  <c r="H3" i="3"/>
  <c r="R16" i="3"/>
  <c r="R15" i="3"/>
  <c r="R14" i="3"/>
  <c r="R13" i="3"/>
  <c r="R12" i="3"/>
  <c r="R10" i="3"/>
  <c r="R9" i="3"/>
  <c r="R8" i="3"/>
  <c r="R7" i="3"/>
  <c r="N8" i="3"/>
  <c r="Y7" i="3" s="1"/>
  <c r="O8" i="3"/>
  <c r="N9" i="3"/>
  <c r="Z7" i="3" s="1"/>
  <c r="O9" i="3"/>
  <c r="N10" i="3"/>
  <c r="AA7" i="3" s="1"/>
  <c r="O10" i="3"/>
  <c r="N11" i="3"/>
  <c r="AB7" i="3" s="1"/>
  <c r="O11" i="3"/>
  <c r="N12" i="3"/>
  <c r="O12" i="3"/>
  <c r="N13" i="3"/>
  <c r="Y8" i="3" s="1"/>
  <c r="O13" i="3"/>
  <c r="N14" i="3"/>
  <c r="Z8" i="3" s="1"/>
  <c r="O14" i="3"/>
  <c r="N15" i="3"/>
  <c r="AA8" i="3" s="1"/>
  <c r="O15" i="3"/>
  <c r="N16" i="3"/>
  <c r="AB8" i="3" s="1"/>
  <c r="O16" i="3"/>
  <c r="N17" i="3"/>
  <c r="O17" i="3"/>
  <c r="N18" i="3"/>
  <c r="Y9" i="3" s="1"/>
  <c r="O18" i="3"/>
  <c r="N19" i="3"/>
  <c r="Z9" i="3" s="1"/>
  <c r="O19" i="3"/>
  <c r="N20" i="3"/>
  <c r="AA9" i="3" s="1"/>
  <c r="O20" i="3"/>
  <c r="N21" i="3"/>
  <c r="AB9" i="3" s="1"/>
  <c r="O21" i="3"/>
  <c r="N22" i="3"/>
  <c r="O22" i="3"/>
  <c r="N23" i="3"/>
  <c r="Y10" i="3" s="1"/>
  <c r="O23" i="3"/>
  <c r="N24" i="3"/>
  <c r="Z10" i="3" s="1"/>
  <c r="O24" i="3"/>
  <c r="N25" i="3"/>
  <c r="AA10" i="3" s="1"/>
  <c r="O25" i="3"/>
  <c r="N26" i="3"/>
  <c r="AB10" i="3" s="1"/>
  <c r="O26" i="3"/>
  <c r="N27" i="3"/>
  <c r="O27" i="3"/>
  <c r="N28" i="3"/>
  <c r="Y11" i="3" s="1"/>
  <c r="O28" i="3"/>
  <c r="N29" i="3"/>
  <c r="Z11" i="3" s="1"/>
  <c r="O29" i="3"/>
  <c r="N30" i="3"/>
  <c r="AA11" i="3" s="1"/>
  <c r="O30" i="3"/>
  <c r="N31" i="3"/>
  <c r="AB11" i="3" s="1"/>
  <c r="O31" i="3"/>
  <c r="N32" i="3"/>
  <c r="O32" i="3"/>
  <c r="N33" i="3"/>
  <c r="Y12" i="3" s="1"/>
  <c r="O33" i="3"/>
  <c r="N34" i="3"/>
  <c r="Z12" i="3" s="1"/>
  <c r="O34" i="3"/>
  <c r="N35" i="3"/>
  <c r="AA12" i="3" s="1"/>
  <c r="O35" i="3"/>
  <c r="N36" i="3"/>
  <c r="AB12" i="3" s="1"/>
  <c r="O36" i="3"/>
  <c r="N37" i="3"/>
  <c r="O37" i="3"/>
  <c r="N38" i="3"/>
  <c r="Y13" i="3" s="1"/>
  <c r="O38" i="3"/>
  <c r="N39" i="3"/>
  <c r="Z13" i="3" s="1"/>
  <c r="O39" i="3"/>
  <c r="N40" i="3"/>
  <c r="AA13" i="3" s="1"/>
  <c r="O40" i="3"/>
  <c r="N41" i="3"/>
  <c r="AB13" i="3" s="1"/>
  <c r="O41" i="3"/>
  <c r="N42" i="3"/>
  <c r="O42" i="3"/>
  <c r="N43" i="3"/>
  <c r="Y14" i="3" s="1"/>
  <c r="O43" i="3"/>
  <c r="N44" i="3"/>
  <c r="Z14" i="3" s="1"/>
  <c r="O44" i="3"/>
  <c r="N45" i="3"/>
  <c r="AA14" i="3" s="1"/>
  <c r="O45" i="3"/>
  <c r="N46" i="3"/>
  <c r="AB14" i="3" s="1"/>
  <c r="O46" i="3"/>
  <c r="N47" i="3"/>
  <c r="O47" i="3"/>
  <c r="N48" i="3"/>
  <c r="Y15" i="3" s="1"/>
  <c r="O48" i="3"/>
  <c r="N49" i="3"/>
  <c r="Z15" i="3" s="1"/>
  <c r="O49" i="3"/>
  <c r="N50" i="3"/>
  <c r="AA15" i="3" s="1"/>
  <c r="O50" i="3"/>
  <c r="N51" i="3"/>
  <c r="AB15" i="3" s="1"/>
  <c r="O51" i="3"/>
  <c r="O7" i="3"/>
  <c r="N7" i="3"/>
  <c r="T8" i="3"/>
  <c r="U8" i="3"/>
  <c r="V8" i="3"/>
  <c r="W8" i="3"/>
  <c r="T9" i="3"/>
  <c r="U9" i="3"/>
  <c r="V9" i="3"/>
  <c r="W9" i="3"/>
  <c r="T10" i="3"/>
  <c r="U10" i="3"/>
  <c r="V10" i="3"/>
  <c r="W10" i="3"/>
  <c r="T11" i="3"/>
  <c r="U11" i="3"/>
  <c r="V11" i="3"/>
  <c r="W11" i="3"/>
  <c r="T12" i="3"/>
  <c r="U12" i="3"/>
  <c r="V12" i="3"/>
  <c r="W12" i="3"/>
  <c r="T13" i="3"/>
  <c r="U13" i="3"/>
  <c r="V13" i="3"/>
  <c r="W13" i="3"/>
  <c r="T14" i="3"/>
  <c r="U14" i="3"/>
  <c r="V14" i="3"/>
  <c r="W14" i="3"/>
  <c r="T15" i="3"/>
  <c r="U15" i="3"/>
  <c r="V15" i="3"/>
  <c r="W15" i="3"/>
  <c r="T16" i="3"/>
  <c r="W16" i="3"/>
  <c r="S16" i="3"/>
  <c r="S15" i="3"/>
  <c r="S14" i="3"/>
  <c r="S13" i="3"/>
  <c r="S12" i="3"/>
  <c r="S11" i="3"/>
  <c r="S10" i="3"/>
  <c r="S9" i="3"/>
  <c r="S8" i="3"/>
  <c r="T7" i="3"/>
  <c r="U7" i="3"/>
  <c r="V7" i="3"/>
  <c r="W7" i="3"/>
  <c r="S7" i="3"/>
  <c r="L2" i="3"/>
  <c r="K2" i="3"/>
  <c r="J2" i="3"/>
  <c r="I2" i="3"/>
  <c r="H2" i="3"/>
  <c r="O3" i="3" l="1"/>
  <c r="N6" i="3"/>
  <c r="O6" i="3"/>
  <c r="O2" i="3"/>
  <c r="AD10" i="3"/>
  <c r="N5" i="3"/>
  <c r="AD12" i="3"/>
  <c r="AD7" i="3"/>
  <c r="AC11" i="3"/>
  <c r="AC8" i="3"/>
  <c r="AC14" i="3"/>
  <c r="AC7" i="3"/>
  <c r="AD13" i="3"/>
  <c r="AC9" i="3"/>
  <c r="AD9" i="3"/>
  <c r="AD14" i="3"/>
  <c r="O4" i="3"/>
  <c r="N2" i="3"/>
  <c r="AC13" i="3"/>
  <c r="AD8" i="3"/>
  <c r="AC12" i="3"/>
  <c r="O53" i="5"/>
  <c r="N53" i="5"/>
  <c r="Y16" i="5" s="1"/>
  <c r="N4" i="3"/>
  <c r="O5" i="3"/>
  <c r="N3" i="3"/>
  <c r="O4" i="5"/>
  <c r="O6" i="5"/>
  <c r="O2" i="5"/>
  <c r="V16" i="5" s="1"/>
  <c r="O3" i="5"/>
  <c r="O5" i="5"/>
  <c r="AD15" i="5"/>
  <c r="AC7" i="5"/>
  <c r="AD7" i="5"/>
  <c r="AC11" i="5"/>
  <c r="AC15" i="5"/>
  <c r="AC14" i="5"/>
  <c r="AC9" i="5"/>
  <c r="AD10" i="5"/>
  <c r="AC13" i="5"/>
  <c r="AD14" i="5"/>
  <c r="AC10" i="5"/>
  <c r="AD11" i="5"/>
  <c r="N2" i="5"/>
  <c r="N3" i="5"/>
  <c r="N4" i="5"/>
  <c r="N5" i="5"/>
  <c r="N6" i="5"/>
  <c r="AC8" i="5"/>
  <c r="AD9" i="5"/>
  <c r="AC12" i="5"/>
  <c r="AD13" i="5"/>
  <c r="AD8" i="5"/>
  <c r="AD12" i="5"/>
  <c r="AC15" i="3"/>
  <c r="AC10" i="3"/>
  <c r="AD15" i="3"/>
  <c r="AD11" i="3"/>
  <c r="N55" i="3" l="1"/>
  <c r="AA16" i="3" s="1"/>
  <c r="O55" i="3"/>
  <c r="N54" i="3"/>
  <c r="Z16" i="3" s="1"/>
  <c r="O54" i="3"/>
  <c r="V16" i="3"/>
  <c r="N56" i="3"/>
  <c r="AB16" i="3" s="1"/>
  <c r="O56" i="3"/>
  <c r="U16" i="3"/>
  <c r="O52" i="3"/>
  <c r="N53" i="3"/>
  <c r="Y16" i="3" s="1"/>
  <c r="O53" i="3"/>
  <c r="O56" i="5"/>
  <c r="N56" i="5"/>
  <c r="AB16" i="5" s="1"/>
  <c r="N52" i="5"/>
  <c r="U16" i="5"/>
  <c r="O52" i="5"/>
  <c r="N54" i="5"/>
  <c r="Z16" i="5" s="1"/>
  <c r="O54" i="5"/>
  <c r="O55" i="5"/>
  <c r="N55" i="5"/>
  <c r="AA16" i="5" s="1"/>
  <c r="N52" i="3" l="1"/>
  <c r="AC16" i="3"/>
  <c r="AD16" i="3"/>
  <c r="AC16" i="5"/>
  <c r="AD16" i="5"/>
</calcChain>
</file>

<file path=xl/sharedStrings.xml><?xml version="1.0" encoding="utf-8"?>
<sst xmlns="http://schemas.openxmlformats.org/spreadsheetml/2006/main" count="469" uniqueCount="167">
  <si>
    <t>Magento Open Source</t>
  </si>
  <si>
    <t>OpenCart</t>
  </si>
  <si>
    <t>osCommerce</t>
  </si>
  <si>
    <t>PrestaShop</t>
  </si>
  <si>
    <t>SpreeCommerce</t>
  </si>
  <si>
    <t>WooCommerce</t>
  </si>
  <si>
    <t>System</t>
  </si>
  <si>
    <t>#Files</t>
  </si>
  <si>
    <t>#lines of code</t>
  </si>
  <si>
    <t>A1 Injection</t>
  </si>
  <si>
    <t>Critical</t>
  </si>
  <si>
    <t>High</t>
  </si>
  <si>
    <t>Medium</t>
  </si>
  <si>
    <t>Low</t>
  </si>
  <si>
    <t>A2 Broken Authentication and Session Management</t>
  </si>
  <si>
    <t>A3 Cross-Site Scripting (XSS)</t>
  </si>
  <si>
    <t>A4 Insecure Direct Object References</t>
  </si>
  <si>
    <t>A5 Security Misconfiguration</t>
  </si>
  <si>
    <t>A6 Sensitive Data Exposure</t>
  </si>
  <si>
    <t>A7 Missing Function Level Access Control</t>
  </si>
  <si>
    <t>A8 Cross-Site Request Forgery (CSRF)</t>
  </si>
  <si>
    <t>A9 Using Components with Known Vulnerabilities</t>
  </si>
  <si>
    <t>A10 Unvalidated Redirects and Forwards</t>
  </si>
  <si>
    <t>M1 Weak Server Side Controls</t>
  </si>
  <si>
    <t>M2 Insecure Data Storage</t>
  </si>
  <si>
    <t>M3 Insufficient Transport Layer Protection</t>
  </si>
  <si>
    <t>M4 Unintended Data Leakage</t>
  </si>
  <si>
    <t>M5 Poor Authorization and Authentication</t>
  </si>
  <si>
    <t>M6 Broken Cryptography</t>
  </si>
  <si>
    <t>M7 Client Side Injection</t>
  </si>
  <si>
    <t>M8 Security Decisions Via Untrusted Inputs</t>
  </si>
  <si>
    <t>M9 Improper Session Handling</t>
  </si>
  <si>
    <t>M10 Lack of Binary Protections</t>
  </si>
  <si>
    <t>Version</t>
  </si>
  <si>
    <t>2.3.0</t>
  </si>
  <si>
    <t>1.7.5.0</t>
  </si>
  <si>
    <t>2.3.4.2</t>
  </si>
  <si>
    <t>3.7.0.beta</t>
  </si>
  <si>
    <t>3.4.3</t>
  </si>
  <si>
    <t>C</t>
  </si>
  <si>
    <t>mean</t>
  </si>
  <si>
    <t>std. Dev.</t>
  </si>
  <si>
    <t>Total</t>
  </si>
  <si>
    <t>Means</t>
  </si>
  <si>
    <t>Mean</t>
  </si>
  <si>
    <t>Std. Dev.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</si>
  <si>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</si>
  <si>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</si>
  <si>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</si>
  <si>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</si>
  <si>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</si>
  <si>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</si>
  <si>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</si>
  <si>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</si>
  <si>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</si>
  <si>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</si>
  <si>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</si>
  <si>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</si>
  <si>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</si>
  <si>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</si>
  <si>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</si>
  <si>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</si>
  <si>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</si>
  <si>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</si>
  <si>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</si>
  <si>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</si>
  <si>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L</t>
  </si>
  <si>
    <t>M</t>
  </si>
  <si>
    <t>H</t>
  </si>
  <si>
    <t>Dangerous File Inclusion</t>
  </si>
  <si>
    <t>Dynamic Code Evaluation: Code Injection</t>
  </si>
  <si>
    <t>XML Injection</t>
  </si>
  <si>
    <t>Header Manipulation: Cookies</t>
  </si>
  <si>
    <t>Log Forging</t>
  </si>
  <si>
    <t>Command Injection</t>
  </si>
  <si>
    <t>Header Manipulation: SMTP</t>
  </si>
  <si>
    <t>SQL Injection</t>
  </si>
  <si>
    <t>Often Misused: File Upload</t>
  </si>
  <si>
    <t>Cross-Site Scripting: Reflected</t>
  </si>
  <si>
    <t>Path Manipulation</t>
  </si>
  <si>
    <t>HTML5: Form Validation Turned Off</t>
  </si>
  <si>
    <t>HTML5: Overly Permissive Message Posting Policy</t>
  </si>
  <si>
    <t>Key Management: Hardcoded Encryption Key</t>
  </si>
  <si>
    <t>Password Management: Hardcoded Password</t>
  </si>
  <si>
    <t>Privacy Violation: Autocomplete</t>
  </si>
  <si>
    <t>Cookie Security: Persistent Cookie</t>
  </si>
  <si>
    <t>Password Management: Password in Comment</t>
  </si>
  <si>
    <t>Weak Cryptographic Hash</t>
  </si>
  <si>
    <t>Cross-Site Request Forgery</t>
  </si>
  <si>
    <t>Open Redirect</t>
  </si>
  <si>
    <t>JSON Injection</t>
  </si>
  <si>
    <t>Header Manipulation</t>
  </si>
  <si>
    <t>Object Injection</t>
  </si>
  <si>
    <t>Weak XML Schema: Lax Processing</t>
  </si>
  <si>
    <t>Weak XML Schema: Type Any</t>
  </si>
  <si>
    <t>Weak XML Schema: Undefined Namespace</t>
  </si>
  <si>
    <t>Server-Side Request Forgery</t>
  </si>
  <si>
    <t>Weak XML Schema: Unbounded Occurrences</t>
  </si>
  <si>
    <t>Cookie Security: HTTPOnly not Set</t>
  </si>
  <si>
    <t>Cookie Security: Overly Broad Path</t>
  </si>
  <si>
    <t>Cookie Security: Cookie not Sent Over SSL</t>
  </si>
  <si>
    <t xml:space="preserve"> </t>
  </si>
  <si>
    <t>Dangerous File Injection</t>
  </si>
  <si>
    <t>Header Manipulation:SMTP</t>
  </si>
  <si>
    <t>Resource Injenction</t>
  </si>
  <si>
    <t>System Information Leak: PHP Errors</t>
  </si>
  <si>
    <t>Password Management: Password in HTML Form</t>
  </si>
  <si>
    <t>Unsafe Reflection</t>
  </si>
  <si>
    <t>3.1.00_a1</t>
  </si>
  <si>
    <t>Hidden Field</t>
  </si>
  <si>
    <t>JavaScript Hijacking</t>
  </si>
  <si>
    <t>JavaScript Hijacking: Vulnerable Framework</t>
  </si>
  <si>
    <t>Setting Manipulation</t>
  </si>
  <si>
    <t>Resource Injection</t>
  </si>
  <si>
    <t>TOTAL</t>
  </si>
  <si>
    <t>Other</t>
  </si>
  <si>
    <t>OTHER</t>
  </si>
  <si>
    <t>A3 - Cross-Site Scripting: DOM</t>
  </si>
  <si>
    <t>A3 - Cross-Site Scripting: Reflected</t>
  </si>
  <si>
    <t>A3 - Cross-Site Scripting: Poor Validation</t>
  </si>
  <si>
    <t>A6 - Key Management: Hardcoded Encryption Key</t>
  </si>
  <si>
    <t>A6 - Password Management: Empty Password</t>
  </si>
  <si>
    <t>A6 - Password Management: Hardcoded Password</t>
  </si>
  <si>
    <t>A6 - Password Management: Password in Configuration File</t>
  </si>
  <si>
    <t>A6 - Password Management: Password in HTML Form</t>
  </si>
  <si>
    <t>A6 - Key Management: Empty Encryption Key</t>
  </si>
  <si>
    <t>A6 - Privacy Violation</t>
  </si>
  <si>
    <t>A6 - Privacy Violation: Autocomplete</t>
  </si>
  <si>
    <t>A6 - Cookie Security: Persistent Cookie</t>
  </si>
  <si>
    <t>A6 - Cookie Security: HTTPOnly not Set</t>
  </si>
  <si>
    <t>A6 - Cookie Security: Overly Broad Path</t>
  </si>
  <si>
    <t>A6 - Cookie Security: Cookie not Sent Over SSL</t>
  </si>
  <si>
    <t>A6 - Key Management: Null Encryption Key</t>
  </si>
  <si>
    <t>A6 - Password Management: Null Password</t>
  </si>
  <si>
    <t>A6 - Password Management: Password in Comment</t>
  </si>
  <si>
    <t>A6 - Weak Encryption</t>
  </si>
  <si>
    <t>A6 - Weak Cryptographic Hash</t>
  </si>
  <si>
    <t>Critic</t>
  </si>
  <si>
    <t>M2 - Password Management: Empty Password</t>
  </si>
  <si>
    <t>M2 - Password Management: Hardcoded Password</t>
  </si>
  <si>
    <t>M2 - Password Management: Password in Configuration File</t>
  </si>
  <si>
    <t>M2 - Password Management: Null Password</t>
  </si>
  <si>
    <t>M2 - Password Management: Password in Comment</t>
  </si>
  <si>
    <t>M2 - System Information Leak: External</t>
  </si>
  <si>
    <t>M2 - System Information Leak: Internal</t>
  </si>
  <si>
    <t>M2 - Privacy Violation</t>
  </si>
  <si>
    <t>M6 - Insecure Randomness</t>
  </si>
  <si>
    <t>M6 - Key Management: Hardcoded Encryption Key</t>
  </si>
  <si>
    <t>M6 - Key Management: Null Encryption Key</t>
  </si>
  <si>
    <t>M6 - Key Management: Empty Encryption Key</t>
  </si>
  <si>
    <t>M6 - Weak Cryptographic Hash</t>
  </si>
  <si>
    <t>M6 - Weak Encryption</t>
  </si>
  <si>
    <t>M7 - Cross-Site Scripting: DOM</t>
  </si>
  <si>
    <t>M7 - Cross-Site Scripting: Reflected</t>
  </si>
  <si>
    <t>M7 - Dangerous File Inclusion</t>
  </si>
  <si>
    <t>M7 - Dynamic Code Evaluation: Code Injection</t>
  </si>
  <si>
    <t>M7 - JSON Injection</t>
  </si>
  <si>
    <t>M7 - XML Injection</t>
  </si>
  <si>
    <t>M7 - Hardcoded Domain in HTML</t>
  </si>
  <si>
    <t>M7 - Command Injection</t>
  </si>
  <si>
    <t>M7 - SQL Injection</t>
  </si>
  <si>
    <t>M7 - Weak XML Schema: Lax Processing</t>
  </si>
  <si>
    <t>M7 - Weak XML Schema: Type Any</t>
  </si>
  <si>
    <t>M7 - Weak XML Schema: Undefined Namespace</t>
  </si>
  <si>
    <t>M7 - Cross-Site Scripting: Poor Validation</t>
  </si>
  <si>
    <t>M7 - Often Misused: File Upload</t>
  </si>
  <si>
    <t>M7 - Unsafe Reflection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</si>
</sst>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7898B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A3F37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rgb="FFDBB60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9" borderId="0" xfId="0" applyFont="1" applyFill="1" applyAlignment="1">
      <alignment horizontal="center" vertical="center" wrapText="1"/>
    </xf>
    <xf numFmtId="1" fontId="0" fillId="0" borderId="0" xfId="0" applyNumberFormat="1"/>
    <xf numFmtId="0" fontId="0" fillId="0" borderId="0" xfId="0" applyFont="1" applyAlignment="1">
      <alignment vertical="center" wrapText="1"/>
    </xf>
    <xf numFmtId="1" fontId="2" fillId="0" borderId="0" xfId="0" applyNumberFormat="1" applyFont="1"/>
    <xf numFmtId="1" fontId="0" fillId="0" borderId="0" xfId="0" applyNumberFormat="1" applyFont="1"/>
    <xf numFmtId="0" fontId="2" fillId="10" borderId="0" xfId="0" applyFont="1" applyFill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 applyFont="1"/>
    <xf numFmtId="0" fontId="0" fillId="0" borderId="0" xfId="0" applyAlignment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Fill="1" applyBorder="1" applyAlignment="1"/>
    <xf numFmtId="0" fontId="0" fillId="0" borderId="0" xfId="0" applyFill="1" applyBorder="1"/>
    <xf numFmtId="1" fontId="2" fillId="8" borderId="0" xfId="0" applyNumberFormat="1" applyFont="1" applyFill="1" applyAlignment="1">
      <alignment horizontal="right" vertical="center" wrapText="1"/>
    </xf>
    <xf numFmtId="0" fontId="0" fillId="8" borderId="0" xfId="0" applyFill="1"/>
    <xf numFmtId="0" fontId="0" fillId="8" borderId="4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7" borderId="1" xfId="0" applyNumberFormat="1" applyFont="1" applyFill="1" applyBorder="1" applyAlignment="1" applyProtection="1">
      <alignment horizontal="left" vertical="top" wrapText="1"/>
    </xf>
    <xf numFmtId="0" fontId="3" fillId="7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 vertical="top" wrapText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0" fontId="3" fillId="5" borderId="0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3" fillId="6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/>
    </xf>
    <xf numFmtId="0" fontId="3" fillId="7" borderId="1" xfId="0" applyNumberFormat="1" applyFont="1" applyFill="1" applyBorder="1" applyAlignment="1" applyProtection="1">
      <alignment horizontal="right" vertical="top" wrapText="1"/>
    </xf>
    <xf numFmtId="0" fontId="3" fillId="7" borderId="0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5" fillId="4" borderId="1" xfId="0" applyNumberFormat="1" applyFont="1" applyFill="1" applyBorder="1" applyAlignment="1" applyProtection="1">
      <alignment horizontal="right" vertical="top" wrapText="1"/>
    </xf>
    <xf numFmtId="0" fontId="5" fillId="4" borderId="0" xfId="0" applyNumberFormat="1" applyFont="1" applyFill="1" applyBorder="1" applyAlignment="1" applyProtection="1">
      <alignment horizontal="right" vertical="top" wrapText="1"/>
    </xf>
    <xf numFmtId="0" fontId="3" fillId="5" borderId="1" xfId="0" applyNumberFormat="1" applyFont="1" applyFill="1" applyBorder="1" applyAlignment="1" applyProtection="1">
      <alignment horizontal="right" vertical="top" wrapText="1"/>
    </xf>
    <xf numFmtId="0" fontId="3" fillId="5" borderId="0" xfId="0" applyNumberFormat="1" applyFont="1" applyFill="1" applyBorder="1" applyAlignment="1" applyProtection="1">
      <alignment horizontal="right" vertical="top" wrapText="1"/>
    </xf>
    <xf numFmtId="0" fontId="3" fillId="6" borderId="1" xfId="0" applyNumberFormat="1" applyFont="1" applyFill="1" applyBorder="1" applyAlignment="1" applyProtection="1">
      <alignment horizontal="right" vertical="top" wrapText="1"/>
    </xf>
    <xf numFmtId="0" fontId="3" fillId="6" borderId="0" xfId="0" applyNumberFormat="1" applyFont="1" applyFill="1" applyBorder="1" applyAlignment="1" applyProtection="1">
      <alignment horizontal="righ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0"/>
      <color rgb="FFFF6600"/>
      <color rgb="FFEBE600"/>
      <color rgb="FFCC0000"/>
      <color rgb="FFFF9966"/>
      <color rgb="FFFFCC66"/>
      <color rgb="FFFFCC00"/>
      <color rgb="FFFF5050"/>
      <color rgb="FFB5C20E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OWASPTop10!$Y$6</c:f>
              <c:strCache>
                <c:ptCount val="1"/>
                <c:pt idx="0">
                  <c:v>Critical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OWASPTop10!$Q$7:$Q$16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OWASPTop10!$Y$7:$Y$16</c:f>
              <c:numCache>
                <c:formatCode>0</c:formatCode>
                <c:ptCount val="10"/>
                <c:pt idx="0">
                  <c:v>20.666666666666668</c:v>
                </c:pt>
                <c:pt idx="1">
                  <c:v>0</c:v>
                </c:pt>
                <c:pt idx="2">
                  <c:v>114.16666666666667</c:v>
                </c:pt>
                <c:pt idx="3">
                  <c:v>36.333333333333336</c:v>
                </c:pt>
                <c:pt idx="4">
                  <c:v>0</c:v>
                </c:pt>
                <c:pt idx="5">
                  <c:v>200.33333333333334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8-47E1-ABF2-5E12F7193898}"/>
            </c:ext>
          </c:extLst>
        </c:ser>
        <c:ser>
          <c:idx val="1"/>
          <c:order val="1"/>
          <c:tx>
            <c:strRef>
              <c:f>OWASPTop10!$Z$6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OWASPTop10!$Q$7:$Q$16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OWASPTop10!$Z$7:$Z$16</c:f>
              <c:numCache>
                <c:formatCode>0</c:formatCode>
                <c:ptCount val="10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13.833333333333334</c:v>
                </c:pt>
                <c:pt idx="4">
                  <c:v>23</c:v>
                </c:pt>
                <c:pt idx="5">
                  <c:v>83.166666666666671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8-47E1-ABF2-5E12F7193898}"/>
            </c:ext>
          </c:extLst>
        </c:ser>
        <c:ser>
          <c:idx val="2"/>
          <c:order val="2"/>
          <c:tx>
            <c:strRef>
              <c:f>OWASPTop10!$AA$6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OWASPTop10!$Q$7:$Q$16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OWASPTop10!$AA$7:$AA$16</c:f>
              <c:numCache>
                <c:formatCode>0</c:formatCode>
                <c:ptCount val="10"/>
                <c:pt idx="0">
                  <c:v>7.5</c:v>
                </c:pt>
                <c:pt idx="1">
                  <c:v>0</c:v>
                </c:pt>
                <c:pt idx="2">
                  <c:v>28.833333333333332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8-47E1-ABF2-5E12F7193898}"/>
            </c:ext>
          </c:extLst>
        </c:ser>
        <c:ser>
          <c:idx val="3"/>
          <c:order val="3"/>
          <c:tx>
            <c:strRef>
              <c:f>OWASPTop10!$AB$6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EBE600"/>
            </a:solidFill>
            <a:ln>
              <a:noFill/>
            </a:ln>
            <a:effectLst/>
          </c:spPr>
          <c:invertIfNegative val="0"/>
          <c:cat>
            <c:strRef>
              <c:f>OWASPTop10!$Q$7:$Q$16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OWASPTop10!$AB$7:$AB$16</c:f>
              <c:numCache>
                <c:formatCode>0</c:formatCode>
                <c:ptCount val="10"/>
                <c:pt idx="0">
                  <c:v>15.166666666666666</c:v>
                </c:pt>
                <c:pt idx="1">
                  <c:v>0</c:v>
                </c:pt>
                <c:pt idx="2">
                  <c:v>0</c:v>
                </c:pt>
                <c:pt idx="3">
                  <c:v>1.1666666666666667</c:v>
                </c:pt>
                <c:pt idx="4">
                  <c:v>7</c:v>
                </c:pt>
                <c:pt idx="5">
                  <c:v>194.5</c:v>
                </c:pt>
                <c:pt idx="6">
                  <c:v>0</c:v>
                </c:pt>
                <c:pt idx="7">
                  <c:v>43.666666666666664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8-47E1-ABF2-5E12F7193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524744"/>
        <c:axId val="491528352"/>
      </c:barChart>
      <c:catAx>
        <c:axId val="491524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528352"/>
        <c:crosses val="autoZero"/>
        <c:auto val="1"/>
        <c:lblAlgn val="ctr"/>
        <c:lblOffset val="100"/>
        <c:noMultiLvlLbl val="0"/>
      </c:catAx>
      <c:valAx>
        <c:axId val="491528352"/>
        <c:scaling>
          <c:orientation val="minMax"/>
          <c:max val="48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400" b="1"/>
                  <a:t>Issues by OWASP Top 10 2013 Categories</a:t>
                </a:r>
              </a:p>
            </c:rich>
          </c:tx>
          <c:layout>
            <c:manualLayout>
              <c:xMode val="edge"/>
              <c:yMode val="edge"/>
              <c:x val="0.16193092592592592"/>
              <c:y val="3.2270441546033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52474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OWASPMobileTop10!$Y$6</c:f>
              <c:strCache>
                <c:ptCount val="1"/>
                <c:pt idx="0">
                  <c:v>Critical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OWASPMobileTop10!$Q$7:$Q$16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OWASPMobileTop10!$Y$7:$Y$16</c:f>
              <c:numCache>
                <c:formatCode>0</c:formatCode>
                <c:ptCount val="10"/>
                <c:pt idx="0">
                  <c:v>2.5</c:v>
                </c:pt>
                <c:pt idx="1">
                  <c:v>13.166666666666666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  <c:pt idx="5">
                  <c:v>187</c:v>
                </c:pt>
                <c:pt idx="6">
                  <c:v>134</c:v>
                </c:pt>
                <c:pt idx="7">
                  <c:v>36.333333333333336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4-499D-92CA-1A9F0A604C7D}"/>
            </c:ext>
          </c:extLst>
        </c:ser>
        <c:ser>
          <c:idx val="1"/>
          <c:order val="1"/>
          <c:tx>
            <c:strRef>
              <c:f>OWASPMobileTop10!$Z$6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OWASPMobileTop10!$Q$7:$Q$16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OWASPMobileTop10!$Z$7:$Z$16</c:f>
              <c:numCache>
                <c:formatCode>0</c:formatCode>
                <c:ptCount val="10"/>
                <c:pt idx="0">
                  <c:v>24</c:v>
                </c:pt>
                <c:pt idx="1">
                  <c:v>73.666666666666671</c:v>
                </c:pt>
                <c:pt idx="2">
                  <c:v>0</c:v>
                </c:pt>
                <c:pt idx="3">
                  <c:v>5.5</c:v>
                </c:pt>
                <c:pt idx="4">
                  <c:v>3.1666666666666665</c:v>
                </c:pt>
                <c:pt idx="5">
                  <c:v>86.833333333333329</c:v>
                </c:pt>
                <c:pt idx="6">
                  <c:v>11</c:v>
                </c:pt>
                <c:pt idx="7">
                  <c:v>22.166666666666668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4-499D-92CA-1A9F0A604C7D}"/>
            </c:ext>
          </c:extLst>
        </c:ser>
        <c:ser>
          <c:idx val="2"/>
          <c:order val="2"/>
          <c:tx>
            <c:strRef>
              <c:f>OWASPMobileTop10!$AA$6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OWASPMobileTop10!$Q$7:$Q$16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OWASPMobileTop10!$AA$7:$AA$16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36.333333333333336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4-499D-92CA-1A9F0A604C7D}"/>
            </c:ext>
          </c:extLst>
        </c:ser>
        <c:ser>
          <c:idx val="3"/>
          <c:order val="3"/>
          <c:tx>
            <c:strRef>
              <c:f>OWASPMobileTop10!$AB$6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EBE600"/>
            </a:solidFill>
            <a:ln>
              <a:noFill/>
            </a:ln>
            <a:effectLst/>
          </c:spPr>
          <c:invertIfNegative val="0"/>
          <c:cat>
            <c:strRef>
              <c:f>OWASPMobileTop10!$Q$7:$Q$16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OWASPMobileTop10!$AB$7:$AB$16</c:f>
              <c:numCache>
                <c:formatCode>0</c:formatCode>
                <c:ptCount val="10"/>
                <c:pt idx="0">
                  <c:v>0.5</c:v>
                </c:pt>
                <c:pt idx="1">
                  <c:v>158</c:v>
                </c:pt>
                <c:pt idx="2">
                  <c:v>0</c:v>
                </c:pt>
                <c:pt idx="3">
                  <c:v>57.833333333333336</c:v>
                </c:pt>
                <c:pt idx="4">
                  <c:v>50.666666666666664</c:v>
                </c:pt>
                <c:pt idx="5">
                  <c:v>105.66666666666667</c:v>
                </c:pt>
                <c:pt idx="6">
                  <c:v>16.166666666666668</c:v>
                </c:pt>
                <c:pt idx="7">
                  <c:v>1.1666666666666667</c:v>
                </c:pt>
                <c:pt idx="8">
                  <c:v>4.666666666666667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4-499D-92CA-1A9F0A604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524744"/>
        <c:axId val="491528352"/>
      </c:barChart>
      <c:catAx>
        <c:axId val="491524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528352"/>
        <c:crosses val="autoZero"/>
        <c:auto val="1"/>
        <c:lblAlgn val="ctr"/>
        <c:lblOffset val="100"/>
        <c:noMultiLvlLbl val="0"/>
      </c:catAx>
      <c:valAx>
        <c:axId val="491528352"/>
        <c:scaling>
          <c:orientation val="minMax"/>
          <c:max val="48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400" b="1"/>
                  <a:t>Issues by OWASP Mobile 2014 Categories</a:t>
                </a:r>
              </a:p>
            </c:rich>
          </c:tx>
          <c:layout>
            <c:manualLayout>
              <c:xMode val="edge"/>
              <c:yMode val="edge"/>
              <c:x val="0.38770870272390145"/>
              <c:y val="3.2270441546033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52474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/>
              <a:t>Main</a:t>
            </a:r>
            <a:r>
              <a:rPr lang="es-ES" sz="1300" b="1" baseline="0"/>
              <a:t> root causes for OWASP Web App</a:t>
            </a:r>
            <a:endParaRPr lang="es-ES" sz="13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9702257799671595"/>
          <c:y val="0.12624190531218837"/>
          <c:w val="0.46396579091406676"/>
          <c:h val="0.78527345095965306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'RootCauses-App'!$F$2</c:f>
              <c:strCache>
                <c:ptCount val="1"/>
                <c:pt idx="0">
                  <c:v>Critic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('RootCauses-App'!$B$21:$B$23,'RootCauses-App'!$B$32:$B$48)</c:f>
              <c:strCache>
                <c:ptCount val="20"/>
                <c:pt idx="0">
                  <c:v>A3 - Cross-Site Scripting: DOM</c:v>
                </c:pt>
                <c:pt idx="1">
                  <c:v>A3 - Cross-Site Scripting: Reflected</c:v>
                </c:pt>
                <c:pt idx="2">
                  <c:v>A3 - Cross-Site Scripting: Poor Validation</c:v>
                </c:pt>
                <c:pt idx="3">
                  <c:v>A6 - Key Management: Hardcoded Encryption Key</c:v>
                </c:pt>
                <c:pt idx="4">
                  <c:v>A6 - Password Management: Empty Password</c:v>
                </c:pt>
                <c:pt idx="5">
                  <c:v>A6 - Password Management: Hardcoded Password</c:v>
                </c:pt>
                <c:pt idx="6">
                  <c:v>A6 - Password Management: Password in Configuration File</c:v>
                </c:pt>
                <c:pt idx="7">
                  <c:v>A6 - Password Management: Password in HTML Form</c:v>
                </c:pt>
                <c:pt idx="8">
                  <c:v>A6 - Key Management: Empty Encryption Key</c:v>
                </c:pt>
                <c:pt idx="9">
                  <c:v>A6 - Privacy Violation</c:v>
                </c:pt>
                <c:pt idx="10">
                  <c:v>A6 - Privacy Violation: Autocomplete</c:v>
                </c:pt>
                <c:pt idx="11">
                  <c:v>A6 - Cookie Security: Persistent Cookie</c:v>
                </c:pt>
                <c:pt idx="12">
                  <c:v>A6 - Cookie Security: HTTPOnly not Set</c:v>
                </c:pt>
                <c:pt idx="13">
                  <c:v>A6 - Cookie Security: Overly Broad Path</c:v>
                </c:pt>
                <c:pt idx="14">
                  <c:v>A6 - Cookie Security: Cookie not Sent Over SSL</c:v>
                </c:pt>
                <c:pt idx="15">
                  <c:v>A6 - Key Management: Null Encryption Key</c:v>
                </c:pt>
                <c:pt idx="16">
                  <c:v>A6 - Password Management: Null Password</c:v>
                </c:pt>
                <c:pt idx="17">
                  <c:v>A6 - Password Management: Password in Comment</c:v>
                </c:pt>
                <c:pt idx="18">
                  <c:v>A6 - Weak Encryption</c:v>
                </c:pt>
                <c:pt idx="19">
                  <c:v>A6 - Weak Cryptographic Hash</c:v>
                </c:pt>
              </c:strCache>
            </c:strRef>
          </c:cat>
          <c:val>
            <c:numRef>
              <c:f>('RootCauses-App'!$F$21:$F$23,'RootCauses-App'!$F$32:$F$48)</c:f>
              <c:numCache>
                <c:formatCode>General</c:formatCode>
                <c:ptCount val="20"/>
                <c:pt idx="0">
                  <c:v>12</c:v>
                </c:pt>
                <c:pt idx="1">
                  <c:v>673</c:v>
                </c:pt>
                <c:pt idx="2">
                  <c:v>0</c:v>
                </c:pt>
                <c:pt idx="3">
                  <c:v>1119</c:v>
                </c:pt>
                <c:pt idx="4">
                  <c:v>0</c:v>
                </c:pt>
                <c:pt idx="5">
                  <c:v>61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DA-49ED-BD2F-FFDEF03D8B10}"/>
            </c:ext>
          </c:extLst>
        </c:ser>
        <c:ser>
          <c:idx val="2"/>
          <c:order val="1"/>
          <c:tx>
            <c:strRef>
              <c:f>'RootCauses-App'!$E$2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('RootCauses-App'!$B$21:$B$23,'RootCauses-App'!$B$32:$B$48)</c:f>
              <c:strCache>
                <c:ptCount val="20"/>
                <c:pt idx="0">
                  <c:v>A3 - Cross-Site Scripting: DOM</c:v>
                </c:pt>
                <c:pt idx="1">
                  <c:v>A3 - Cross-Site Scripting: Reflected</c:v>
                </c:pt>
                <c:pt idx="2">
                  <c:v>A3 - Cross-Site Scripting: Poor Validation</c:v>
                </c:pt>
                <c:pt idx="3">
                  <c:v>A6 - Key Management: Hardcoded Encryption Key</c:v>
                </c:pt>
                <c:pt idx="4">
                  <c:v>A6 - Password Management: Empty Password</c:v>
                </c:pt>
                <c:pt idx="5">
                  <c:v>A6 - Password Management: Hardcoded Password</c:v>
                </c:pt>
                <c:pt idx="6">
                  <c:v>A6 - Password Management: Password in Configuration File</c:v>
                </c:pt>
                <c:pt idx="7">
                  <c:v>A6 - Password Management: Password in HTML Form</c:v>
                </c:pt>
                <c:pt idx="8">
                  <c:v>A6 - Key Management: Empty Encryption Key</c:v>
                </c:pt>
                <c:pt idx="9">
                  <c:v>A6 - Privacy Violation</c:v>
                </c:pt>
                <c:pt idx="10">
                  <c:v>A6 - Privacy Violation: Autocomplete</c:v>
                </c:pt>
                <c:pt idx="11">
                  <c:v>A6 - Cookie Security: Persistent Cookie</c:v>
                </c:pt>
                <c:pt idx="12">
                  <c:v>A6 - Cookie Security: HTTPOnly not Set</c:v>
                </c:pt>
                <c:pt idx="13">
                  <c:v>A6 - Cookie Security: Overly Broad Path</c:v>
                </c:pt>
                <c:pt idx="14">
                  <c:v>A6 - Cookie Security: Cookie not Sent Over SSL</c:v>
                </c:pt>
                <c:pt idx="15">
                  <c:v>A6 - Key Management: Null Encryption Key</c:v>
                </c:pt>
                <c:pt idx="16">
                  <c:v>A6 - Password Management: Null Password</c:v>
                </c:pt>
                <c:pt idx="17">
                  <c:v>A6 - Password Management: Password in Comment</c:v>
                </c:pt>
                <c:pt idx="18">
                  <c:v>A6 - Weak Encryption</c:v>
                </c:pt>
                <c:pt idx="19">
                  <c:v>A6 - Weak Cryptographic Hash</c:v>
                </c:pt>
              </c:strCache>
            </c:strRef>
          </c:cat>
          <c:val>
            <c:numRef>
              <c:f>('RootCauses-App'!$E$21:$E$23,'RootCauses-App'!$E$32:$E$48)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103</c:v>
                </c:pt>
                <c:pt idx="5">
                  <c:v>321</c:v>
                </c:pt>
                <c:pt idx="6">
                  <c:v>18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24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DA-49ED-BD2F-FFDEF03D8B10}"/>
            </c:ext>
          </c:extLst>
        </c:ser>
        <c:ser>
          <c:idx val="1"/>
          <c:order val="2"/>
          <c:tx>
            <c:strRef>
              <c:f>'RootCauses-App'!$D$2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('RootCauses-App'!$B$21:$B$23,'RootCauses-App'!$B$32:$B$48)</c:f>
              <c:strCache>
                <c:ptCount val="20"/>
                <c:pt idx="0">
                  <c:v>A3 - Cross-Site Scripting: DOM</c:v>
                </c:pt>
                <c:pt idx="1">
                  <c:v>A3 - Cross-Site Scripting: Reflected</c:v>
                </c:pt>
                <c:pt idx="2">
                  <c:v>A3 - Cross-Site Scripting: Poor Validation</c:v>
                </c:pt>
                <c:pt idx="3">
                  <c:v>A6 - Key Management: Hardcoded Encryption Key</c:v>
                </c:pt>
                <c:pt idx="4">
                  <c:v>A6 - Password Management: Empty Password</c:v>
                </c:pt>
                <c:pt idx="5">
                  <c:v>A6 - Password Management: Hardcoded Password</c:v>
                </c:pt>
                <c:pt idx="6">
                  <c:v>A6 - Password Management: Password in Configuration File</c:v>
                </c:pt>
                <c:pt idx="7">
                  <c:v>A6 - Password Management: Password in HTML Form</c:v>
                </c:pt>
                <c:pt idx="8">
                  <c:v>A6 - Key Management: Empty Encryption Key</c:v>
                </c:pt>
                <c:pt idx="9">
                  <c:v>A6 - Privacy Violation</c:v>
                </c:pt>
                <c:pt idx="10">
                  <c:v>A6 - Privacy Violation: Autocomplete</c:v>
                </c:pt>
                <c:pt idx="11">
                  <c:v>A6 - Cookie Security: Persistent Cookie</c:v>
                </c:pt>
                <c:pt idx="12">
                  <c:v>A6 - Cookie Security: HTTPOnly not Set</c:v>
                </c:pt>
                <c:pt idx="13">
                  <c:v>A6 - Cookie Security: Overly Broad Path</c:v>
                </c:pt>
                <c:pt idx="14">
                  <c:v>A6 - Cookie Security: Cookie not Sent Over SSL</c:v>
                </c:pt>
                <c:pt idx="15">
                  <c:v>A6 - Key Management: Null Encryption Key</c:v>
                </c:pt>
                <c:pt idx="16">
                  <c:v>A6 - Password Management: Null Password</c:v>
                </c:pt>
                <c:pt idx="17">
                  <c:v>A6 - Password Management: Password in Comment</c:v>
                </c:pt>
                <c:pt idx="18">
                  <c:v>A6 - Weak Encryption</c:v>
                </c:pt>
                <c:pt idx="19">
                  <c:v>A6 - Weak Cryptographic Hash</c:v>
                </c:pt>
              </c:strCache>
            </c:strRef>
          </c:cat>
          <c:val>
            <c:numRef>
              <c:f>('RootCauses-App'!$D$21:$D$23,'RootCauses-App'!$D$32:$D$48)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DA-49ED-BD2F-FFDEF03D8B10}"/>
            </c:ext>
          </c:extLst>
        </c:ser>
        <c:ser>
          <c:idx val="0"/>
          <c:order val="3"/>
          <c:tx>
            <c:strRef>
              <c:f>'RootCauses-App'!$C$2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EBE600"/>
            </a:solidFill>
            <a:ln>
              <a:noFill/>
            </a:ln>
            <a:effectLst/>
          </c:spPr>
          <c:invertIfNegative val="0"/>
          <c:cat>
            <c:strRef>
              <c:f>('RootCauses-App'!$B$21:$B$23,'RootCauses-App'!$B$32:$B$48)</c:f>
              <c:strCache>
                <c:ptCount val="20"/>
                <c:pt idx="0">
                  <c:v>A3 - Cross-Site Scripting: DOM</c:v>
                </c:pt>
                <c:pt idx="1">
                  <c:v>A3 - Cross-Site Scripting: Reflected</c:v>
                </c:pt>
                <c:pt idx="2">
                  <c:v>A3 - Cross-Site Scripting: Poor Validation</c:v>
                </c:pt>
                <c:pt idx="3">
                  <c:v>A6 - Key Management: Hardcoded Encryption Key</c:v>
                </c:pt>
                <c:pt idx="4">
                  <c:v>A6 - Password Management: Empty Password</c:v>
                </c:pt>
                <c:pt idx="5">
                  <c:v>A6 - Password Management: Hardcoded Password</c:v>
                </c:pt>
                <c:pt idx="6">
                  <c:v>A6 - Password Management: Password in Configuration File</c:v>
                </c:pt>
                <c:pt idx="7">
                  <c:v>A6 - Password Management: Password in HTML Form</c:v>
                </c:pt>
                <c:pt idx="8">
                  <c:v>A6 - Key Management: Empty Encryption Key</c:v>
                </c:pt>
                <c:pt idx="9">
                  <c:v>A6 - Privacy Violation</c:v>
                </c:pt>
                <c:pt idx="10">
                  <c:v>A6 - Privacy Violation: Autocomplete</c:v>
                </c:pt>
                <c:pt idx="11">
                  <c:v>A6 - Cookie Security: Persistent Cookie</c:v>
                </c:pt>
                <c:pt idx="12">
                  <c:v>A6 - Cookie Security: HTTPOnly not Set</c:v>
                </c:pt>
                <c:pt idx="13">
                  <c:v>A6 - Cookie Security: Overly Broad Path</c:v>
                </c:pt>
                <c:pt idx="14">
                  <c:v>A6 - Cookie Security: Cookie not Sent Over SSL</c:v>
                </c:pt>
                <c:pt idx="15">
                  <c:v>A6 - Key Management: Null Encryption Key</c:v>
                </c:pt>
                <c:pt idx="16">
                  <c:v>A6 - Password Management: Null Password</c:v>
                </c:pt>
                <c:pt idx="17">
                  <c:v>A6 - Password Management: Password in Comment</c:v>
                </c:pt>
                <c:pt idx="18">
                  <c:v>A6 - Weak Encryption</c:v>
                </c:pt>
                <c:pt idx="19">
                  <c:v>A6 - Weak Cryptographic Hash</c:v>
                </c:pt>
              </c:strCache>
            </c:strRef>
          </c:cat>
          <c:val>
            <c:numRef>
              <c:f>('RootCauses-App'!$C$21:$C$23,'RootCauses-App'!$C$32:$C$48)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3</c:v>
                </c:pt>
                <c:pt idx="16">
                  <c:v>15</c:v>
                </c:pt>
                <c:pt idx="17">
                  <c:v>465</c:v>
                </c:pt>
                <c:pt idx="18">
                  <c:v>0</c:v>
                </c:pt>
                <c:pt idx="19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A-49ED-BD2F-FFDEF03D8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688899608"/>
        <c:axId val="688899936"/>
      </c:barChart>
      <c:catAx>
        <c:axId val="688899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8899936"/>
        <c:crosses val="autoZero"/>
        <c:auto val="1"/>
        <c:lblAlgn val="ctr"/>
        <c:lblOffset val="100"/>
        <c:noMultiLvlLbl val="0"/>
      </c:catAx>
      <c:valAx>
        <c:axId val="688899936"/>
        <c:scaling>
          <c:orientation val="minMax"/>
          <c:max val="112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889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/>
              <a:t>Main root causes for OWASP Mobile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'RootCauses-Mobile'!$F$2</c:f>
              <c:strCache>
                <c:ptCount val="1"/>
                <c:pt idx="0">
                  <c:v>Critic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('RootCauses-Mobile'!$B$8:$B$15,'RootCauses-Mobile'!$B$27:$B$47)</c:f>
              <c:strCache>
                <c:ptCount val="29"/>
                <c:pt idx="0">
                  <c:v>M2 - Password Management: Empty Password</c:v>
                </c:pt>
                <c:pt idx="1">
                  <c:v>M2 - Password Management: Hardcoded Password</c:v>
                </c:pt>
                <c:pt idx="2">
                  <c:v>M2 - Password Management: Password in Configuration File</c:v>
                </c:pt>
                <c:pt idx="3">
                  <c:v>M2 - Password Management: Null Password</c:v>
                </c:pt>
                <c:pt idx="4">
                  <c:v>M2 - Password Management: Password in Comment</c:v>
                </c:pt>
                <c:pt idx="5">
                  <c:v>M2 - System Information Leak: External</c:v>
                </c:pt>
                <c:pt idx="6">
                  <c:v>M2 - System Information Leak: Internal</c:v>
                </c:pt>
                <c:pt idx="7">
                  <c:v>M2 - Privacy Violation</c:v>
                </c:pt>
                <c:pt idx="8">
                  <c:v>M6 - Insecure Randomness</c:v>
                </c:pt>
                <c:pt idx="9">
                  <c:v>M6 - Key Management: Hardcoded Encryption Key</c:v>
                </c:pt>
                <c:pt idx="10">
                  <c:v>M6 - Key Management: Null Encryption Key</c:v>
                </c:pt>
                <c:pt idx="11">
                  <c:v>M6 - Key Management: Empty Encryption Key</c:v>
                </c:pt>
                <c:pt idx="12">
                  <c:v>M6 - Weak Cryptographic Hash</c:v>
                </c:pt>
                <c:pt idx="13">
                  <c:v>M6 - Weak Encryption</c:v>
                </c:pt>
                <c:pt idx="14">
                  <c:v>M7 - Cross-Site Scripting: DOM</c:v>
                </c:pt>
                <c:pt idx="15">
                  <c:v>M7 - Cross-Site Scripting: Reflected</c:v>
                </c:pt>
                <c:pt idx="16">
                  <c:v>M7 - Dangerous File Inclusion</c:v>
                </c:pt>
                <c:pt idx="17">
                  <c:v>M7 - Dynamic Code Evaluation: Code Injection</c:v>
                </c:pt>
                <c:pt idx="18">
                  <c:v>M7 - JSON Injection</c:v>
                </c:pt>
                <c:pt idx="19">
                  <c:v>M7 - XML Injection</c:v>
                </c:pt>
                <c:pt idx="20">
                  <c:v>M7 - Hardcoded Domain in HTML</c:v>
                </c:pt>
                <c:pt idx="21">
                  <c:v>M7 - Command Injection</c:v>
                </c:pt>
                <c:pt idx="22">
                  <c:v>M7 - SQL Injection</c:v>
                </c:pt>
                <c:pt idx="23">
                  <c:v>M7 - Weak XML Schema: Lax Processing</c:v>
                </c:pt>
                <c:pt idx="24">
                  <c:v>M7 - Weak XML Schema: Type Any</c:v>
                </c:pt>
                <c:pt idx="25">
                  <c:v>M7 - Weak XML Schema: Undefined Namespace</c:v>
                </c:pt>
                <c:pt idx="26">
                  <c:v>M7 - Cross-Site Scripting: Poor Validation</c:v>
                </c:pt>
                <c:pt idx="27">
                  <c:v>M7 - Often Misused: File Upload</c:v>
                </c:pt>
                <c:pt idx="28">
                  <c:v>M7 - Unsafe Reflection</c:v>
                </c:pt>
              </c:strCache>
            </c:strRef>
          </c:cat>
          <c:val>
            <c:numRef>
              <c:f>('RootCauses-Mobile'!$F$8:$F$15,'RootCauses-Mobile'!$F$27:$F$47)</c:f>
              <c:numCache>
                <c:formatCode>General</c:formatCode>
                <c:ptCount val="29"/>
                <c:pt idx="0">
                  <c:v>0</c:v>
                </c:pt>
                <c:pt idx="1">
                  <c:v>61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1109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671</c:v>
                </c:pt>
                <c:pt idx="15">
                  <c:v>17</c:v>
                </c:pt>
                <c:pt idx="16">
                  <c:v>23</c:v>
                </c:pt>
                <c:pt idx="17">
                  <c:v>35</c:v>
                </c:pt>
                <c:pt idx="18">
                  <c:v>25</c:v>
                </c:pt>
                <c:pt idx="19">
                  <c:v>14</c:v>
                </c:pt>
                <c:pt idx="20">
                  <c:v>2</c:v>
                </c:pt>
                <c:pt idx="21">
                  <c:v>15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29-4689-A657-7F052E2314E9}"/>
            </c:ext>
          </c:extLst>
        </c:ser>
        <c:ser>
          <c:idx val="2"/>
          <c:order val="1"/>
          <c:tx>
            <c:strRef>
              <c:f>'RootCauses-Mobile'!$E$2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('RootCauses-Mobile'!$B$8:$B$15,'RootCauses-Mobile'!$B$27:$B$47)</c:f>
              <c:strCache>
                <c:ptCount val="29"/>
                <c:pt idx="0">
                  <c:v>M2 - Password Management: Empty Password</c:v>
                </c:pt>
                <c:pt idx="1">
                  <c:v>M2 - Password Management: Hardcoded Password</c:v>
                </c:pt>
                <c:pt idx="2">
                  <c:v>M2 - Password Management: Password in Configuration File</c:v>
                </c:pt>
                <c:pt idx="3">
                  <c:v>M2 - Password Management: Null Password</c:v>
                </c:pt>
                <c:pt idx="4">
                  <c:v>M2 - Password Management: Password in Comment</c:v>
                </c:pt>
                <c:pt idx="5">
                  <c:v>M2 - System Information Leak: External</c:v>
                </c:pt>
                <c:pt idx="6">
                  <c:v>M2 - System Information Leak: Internal</c:v>
                </c:pt>
                <c:pt idx="7">
                  <c:v>M2 - Privacy Violation</c:v>
                </c:pt>
                <c:pt idx="8">
                  <c:v>M6 - Insecure Randomness</c:v>
                </c:pt>
                <c:pt idx="9">
                  <c:v>M6 - Key Management: Hardcoded Encryption Key</c:v>
                </c:pt>
                <c:pt idx="10">
                  <c:v>M6 - Key Management: Null Encryption Key</c:v>
                </c:pt>
                <c:pt idx="11">
                  <c:v>M6 - Key Management: Empty Encryption Key</c:v>
                </c:pt>
                <c:pt idx="12">
                  <c:v>M6 - Weak Cryptographic Hash</c:v>
                </c:pt>
                <c:pt idx="13">
                  <c:v>M6 - Weak Encryption</c:v>
                </c:pt>
                <c:pt idx="14">
                  <c:v>M7 - Cross-Site Scripting: DOM</c:v>
                </c:pt>
                <c:pt idx="15">
                  <c:v>M7 - Cross-Site Scripting: Reflected</c:v>
                </c:pt>
                <c:pt idx="16">
                  <c:v>M7 - Dangerous File Inclusion</c:v>
                </c:pt>
                <c:pt idx="17">
                  <c:v>M7 - Dynamic Code Evaluation: Code Injection</c:v>
                </c:pt>
                <c:pt idx="18">
                  <c:v>M7 - JSON Injection</c:v>
                </c:pt>
                <c:pt idx="19">
                  <c:v>M7 - XML Injection</c:v>
                </c:pt>
                <c:pt idx="20">
                  <c:v>M7 - Hardcoded Domain in HTML</c:v>
                </c:pt>
                <c:pt idx="21">
                  <c:v>M7 - Command Injection</c:v>
                </c:pt>
                <c:pt idx="22">
                  <c:v>M7 - SQL Injection</c:v>
                </c:pt>
                <c:pt idx="23">
                  <c:v>M7 - Weak XML Schema: Lax Processing</c:v>
                </c:pt>
                <c:pt idx="24">
                  <c:v>M7 - Weak XML Schema: Type Any</c:v>
                </c:pt>
                <c:pt idx="25">
                  <c:v>M7 - Weak XML Schema: Undefined Namespace</c:v>
                </c:pt>
                <c:pt idx="26">
                  <c:v>M7 - Cross-Site Scripting: Poor Validation</c:v>
                </c:pt>
                <c:pt idx="27">
                  <c:v>M7 - Often Misused: File Upload</c:v>
                </c:pt>
                <c:pt idx="28">
                  <c:v>M7 - Unsafe Reflection</c:v>
                </c:pt>
              </c:strCache>
            </c:strRef>
          </c:cat>
          <c:val>
            <c:numRef>
              <c:f>('RootCauses-Mobile'!$E$8:$E$15,'RootCauses-Mobile'!$E$27:$E$47)</c:f>
              <c:numCache>
                <c:formatCode>General</c:formatCode>
                <c:ptCount val="29"/>
                <c:pt idx="0">
                  <c:v>103</c:v>
                </c:pt>
                <c:pt idx="1">
                  <c:v>321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497</c:v>
                </c:pt>
                <c:pt idx="9">
                  <c:v>13</c:v>
                </c:pt>
                <c:pt idx="10">
                  <c:v>0</c:v>
                </c:pt>
                <c:pt idx="11">
                  <c:v>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30</c:v>
                </c:pt>
                <c:pt idx="24">
                  <c:v>22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29-4689-A657-7F052E2314E9}"/>
            </c:ext>
          </c:extLst>
        </c:ser>
        <c:ser>
          <c:idx val="1"/>
          <c:order val="2"/>
          <c:tx>
            <c:strRef>
              <c:f>'RootCauses-Mobile'!$D$2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('RootCauses-Mobile'!$B$8:$B$15,'RootCauses-Mobile'!$B$27:$B$47)</c:f>
              <c:strCache>
                <c:ptCount val="29"/>
                <c:pt idx="0">
                  <c:v>M2 - Password Management: Empty Password</c:v>
                </c:pt>
                <c:pt idx="1">
                  <c:v>M2 - Password Management: Hardcoded Password</c:v>
                </c:pt>
                <c:pt idx="2">
                  <c:v>M2 - Password Management: Password in Configuration File</c:v>
                </c:pt>
                <c:pt idx="3">
                  <c:v>M2 - Password Management: Null Password</c:v>
                </c:pt>
                <c:pt idx="4">
                  <c:v>M2 - Password Management: Password in Comment</c:v>
                </c:pt>
                <c:pt idx="5">
                  <c:v>M2 - System Information Leak: External</c:v>
                </c:pt>
                <c:pt idx="6">
                  <c:v>M2 - System Information Leak: Internal</c:v>
                </c:pt>
                <c:pt idx="7">
                  <c:v>M2 - Privacy Violation</c:v>
                </c:pt>
                <c:pt idx="8">
                  <c:v>M6 - Insecure Randomness</c:v>
                </c:pt>
                <c:pt idx="9">
                  <c:v>M6 - Key Management: Hardcoded Encryption Key</c:v>
                </c:pt>
                <c:pt idx="10">
                  <c:v>M6 - Key Management: Null Encryption Key</c:v>
                </c:pt>
                <c:pt idx="11">
                  <c:v>M6 - Key Management: Empty Encryption Key</c:v>
                </c:pt>
                <c:pt idx="12">
                  <c:v>M6 - Weak Cryptographic Hash</c:v>
                </c:pt>
                <c:pt idx="13">
                  <c:v>M6 - Weak Encryption</c:v>
                </c:pt>
                <c:pt idx="14">
                  <c:v>M7 - Cross-Site Scripting: DOM</c:v>
                </c:pt>
                <c:pt idx="15">
                  <c:v>M7 - Cross-Site Scripting: Reflected</c:v>
                </c:pt>
                <c:pt idx="16">
                  <c:v>M7 - Dangerous File Inclusion</c:v>
                </c:pt>
                <c:pt idx="17">
                  <c:v>M7 - Dynamic Code Evaluation: Code Injection</c:v>
                </c:pt>
                <c:pt idx="18">
                  <c:v>M7 - JSON Injection</c:v>
                </c:pt>
                <c:pt idx="19">
                  <c:v>M7 - XML Injection</c:v>
                </c:pt>
                <c:pt idx="20">
                  <c:v>M7 - Hardcoded Domain in HTML</c:v>
                </c:pt>
                <c:pt idx="21">
                  <c:v>M7 - Command Injection</c:v>
                </c:pt>
                <c:pt idx="22">
                  <c:v>M7 - SQL Injection</c:v>
                </c:pt>
                <c:pt idx="23">
                  <c:v>M7 - Weak XML Schema: Lax Processing</c:v>
                </c:pt>
                <c:pt idx="24">
                  <c:v>M7 - Weak XML Schema: Type Any</c:v>
                </c:pt>
                <c:pt idx="25">
                  <c:v>M7 - Weak XML Schema: Undefined Namespace</c:v>
                </c:pt>
                <c:pt idx="26">
                  <c:v>M7 - Cross-Site Scripting: Poor Validation</c:v>
                </c:pt>
                <c:pt idx="27">
                  <c:v>M7 - Often Misused: File Upload</c:v>
                </c:pt>
                <c:pt idx="28">
                  <c:v>M7 - Unsafe Reflection</c:v>
                </c:pt>
              </c:strCache>
            </c:strRef>
          </c:cat>
          <c:val>
            <c:numRef>
              <c:f>('RootCauses-Mobile'!$D$8:$D$15,'RootCauses-Mobile'!$D$27:$D$47)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173</c:v>
                </c:pt>
                <c:pt idx="27">
                  <c:v>45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29-4689-A657-7F052E2314E9}"/>
            </c:ext>
          </c:extLst>
        </c:ser>
        <c:ser>
          <c:idx val="0"/>
          <c:order val="3"/>
          <c:tx>
            <c:strRef>
              <c:f>'RootCauses-Mobile'!$C$2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EBE600"/>
            </a:solidFill>
            <a:ln>
              <a:noFill/>
            </a:ln>
            <a:effectLst/>
          </c:spPr>
          <c:invertIfNegative val="0"/>
          <c:cat>
            <c:strRef>
              <c:f>('RootCauses-Mobile'!$B$8:$B$15,'RootCauses-Mobile'!$B$27:$B$47)</c:f>
              <c:strCache>
                <c:ptCount val="29"/>
                <c:pt idx="0">
                  <c:v>M2 - Password Management: Empty Password</c:v>
                </c:pt>
                <c:pt idx="1">
                  <c:v>M2 - Password Management: Hardcoded Password</c:v>
                </c:pt>
                <c:pt idx="2">
                  <c:v>M2 - Password Management: Password in Configuration File</c:v>
                </c:pt>
                <c:pt idx="3">
                  <c:v>M2 - Password Management: Null Password</c:v>
                </c:pt>
                <c:pt idx="4">
                  <c:v>M2 - Password Management: Password in Comment</c:v>
                </c:pt>
                <c:pt idx="5">
                  <c:v>M2 - System Information Leak: External</c:v>
                </c:pt>
                <c:pt idx="6">
                  <c:v>M2 - System Information Leak: Internal</c:v>
                </c:pt>
                <c:pt idx="7">
                  <c:v>M2 - Privacy Violation</c:v>
                </c:pt>
                <c:pt idx="8">
                  <c:v>M6 - Insecure Randomness</c:v>
                </c:pt>
                <c:pt idx="9">
                  <c:v>M6 - Key Management: Hardcoded Encryption Key</c:v>
                </c:pt>
                <c:pt idx="10">
                  <c:v>M6 - Key Management: Null Encryption Key</c:v>
                </c:pt>
                <c:pt idx="11">
                  <c:v>M6 - Key Management: Empty Encryption Key</c:v>
                </c:pt>
                <c:pt idx="12">
                  <c:v>M6 - Weak Cryptographic Hash</c:v>
                </c:pt>
                <c:pt idx="13">
                  <c:v>M6 - Weak Encryption</c:v>
                </c:pt>
                <c:pt idx="14">
                  <c:v>M7 - Cross-Site Scripting: DOM</c:v>
                </c:pt>
                <c:pt idx="15">
                  <c:v>M7 - Cross-Site Scripting: Reflected</c:v>
                </c:pt>
                <c:pt idx="16">
                  <c:v>M7 - Dangerous File Inclusion</c:v>
                </c:pt>
                <c:pt idx="17">
                  <c:v>M7 - Dynamic Code Evaluation: Code Injection</c:v>
                </c:pt>
                <c:pt idx="18">
                  <c:v>M7 - JSON Injection</c:v>
                </c:pt>
                <c:pt idx="19">
                  <c:v>M7 - XML Injection</c:v>
                </c:pt>
                <c:pt idx="20">
                  <c:v>M7 - Hardcoded Domain in HTML</c:v>
                </c:pt>
                <c:pt idx="21">
                  <c:v>M7 - Command Injection</c:v>
                </c:pt>
                <c:pt idx="22">
                  <c:v>M7 - SQL Injection</c:v>
                </c:pt>
                <c:pt idx="23">
                  <c:v>M7 - Weak XML Schema: Lax Processing</c:v>
                </c:pt>
                <c:pt idx="24">
                  <c:v>M7 - Weak XML Schema: Type Any</c:v>
                </c:pt>
                <c:pt idx="25">
                  <c:v>M7 - Weak XML Schema: Undefined Namespace</c:v>
                </c:pt>
                <c:pt idx="26">
                  <c:v>M7 - Cross-Site Scripting: Poor Validation</c:v>
                </c:pt>
                <c:pt idx="27">
                  <c:v>M7 - Often Misused: File Upload</c:v>
                </c:pt>
                <c:pt idx="28">
                  <c:v>M7 - Unsafe Reflection</c:v>
                </c:pt>
              </c:strCache>
            </c:strRef>
          </c:cat>
          <c:val>
            <c:numRef>
              <c:f>('RootCauses-Mobile'!$C$8:$C$15,'RootCauses-Mobile'!$C$27:$C$47)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465</c:v>
                </c:pt>
                <c:pt idx="5">
                  <c:v>434</c:v>
                </c:pt>
                <c:pt idx="6">
                  <c:v>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632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36</c:v>
                </c:pt>
                <c:pt idx="22">
                  <c:v>53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9-4689-A657-7F052E231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257792"/>
        <c:axId val="483251888"/>
      </c:barChart>
      <c:catAx>
        <c:axId val="483257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251888"/>
        <c:crosses val="autoZero"/>
        <c:auto val="1"/>
        <c:lblAlgn val="ctr"/>
        <c:lblOffset val="100"/>
        <c:noMultiLvlLbl val="0"/>
      </c:catAx>
      <c:valAx>
        <c:axId val="483251888"/>
        <c:scaling>
          <c:orientation val="minMax"/>
          <c:max val="1125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25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204107</xdr:colOff>
      <xdr:row>16</xdr:row>
      <xdr:rowOff>172810</xdr:rowOff>
    </xdr:from>
    <xdr:to>
      <xdr:col>21</xdr:col>
      <xdr:colOff>583071</xdr:colOff>
      <xdr:row>37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3964D26-1660-430B-A7B3-3178C5C6F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224516</xdr:colOff>
      <xdr:row>17</xdr:row>
      <xdr:rowOff>104774</xdr:rowOff>
    </xdr:from>
    <xdr:to>
      <xdr:col>22</xdr:col>
      <xdr:colOff>18373</xdr:colOff>
      <xdr:row>37</xdr:row>
      <xdr:rowOff>108858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C52F1AF-7D23-4D42-8F61-2F8E36777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145969</xdr:colOff>
      <xdr:row>3</xdr:row>
      <xdr:rowOff>13234</xdr:rowOff>
    </xdr:from>
    <xdr:to>
      <xdr:col>37</xdr:col>
      <xdr:colOff>582362</xdr:colOff>
      <xdr:row>30</xdr:row>
      <xdr:rowOff>75458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2A15DC9-59F0-4EF0-9B35-78393DFAC9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132871</xdr:colOff>
      <xdr:row>3</xdr:row>
      <xdr:rowOff>120464</xdr:rowOff>
    </xdr:from>
    <xdr:to>
      <xdr:col>41</xdr:col>
      <xdr:colOff>100614</xdr:colOff>
      <xdr:row>40</xdr:row>
      <xdr:rowOff>25215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667B5F-D087-4C6E-8C90-11F684922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workbookViewId="0"/>
  </sheetViews>
  <sheetFormatPr baseColWidth="10" defaultColWidth="9.140625" defaultRowHeight="15" x14ac:dyDescent="0.25"/>
  <cols>
    <col min="1" max="1" width="20.7109375" bestFit="1" customWidth="1"/>
    <col min="2" max="2" width="20.7109375" customWidth="1"/>
    <col min="3" max="3" width="9.28515625" bestFit="1" customWidth="1"/>
    <col min="4" max="4" width="10.5703125" bestFit="1" customWidth="1"/>
  </cols>
  <sheetData>
    <row r="1" spans="1:4" x14ac:dyDescent="0.25">
      <c r="A1" s="1" t="s">
        <v>6</v>
      </c>
      <c r="B1" s="1" t="s">
        <v>33</v>
      </c>
      <c r="C1" s="1" t="s">
        <v>7</v>
      </c>
      <c r="D1" s="1" t="s">
        <v>8</v>
      </c>
    </row>
    <row r="2" spans="1:4" ht="15" customHeight="1" x14ac:dyDescent="0.25">
      <c r="A2" t="s">
        <v>0</v>
      </c>
      <c r="B2" t="s">
        <v>34</v>
      </c>
      <c r="C2" s="8">
        <v>20999</v>
      </c>
      <c r="D2" s="8">
        <v>1007330</v>
      </c>
    </row>
    <row r="3" spans="1:4" x14ac:dyDescent="0.25">
      <c r="A3" t="s">
        <v>1</v>
      </c>
      <c r="B3" t="s">
        <v>108</v>
      </c>
      <c r="C3" s="8">
        <v>3177</v>
      </c>
      <c r="D3" s="8">
        <v>376974</v>
      </c>
    </row>
    <row r="4" spans="1:4" x14ac:dyDescent="0.25">
      <c r="A4" t="s">
        <v>2</v>
      </c>
      <c r="B4" t="s">
        <v>36</v>
      </c>
      <c r="C4" s="8">
        <v>526</v>
      </c>
      <c r="D4" s="8">
        <v>37411</v>
      </c>
    </row>
    <row r="5" spans="1:4" ht="15" customHeight="1" x14ac:dyDescent="0.25">
      <c r="A5" t="s">
        <v>3</v>
      </c>
      <c r="B5" t="s">
        <v>35</v>
      </c>
      <c r="C5" s="8">
        <v>4856</v>
      </c>
      <c r="D5" s="8">
        <v>243840</v>
      </c>
    </row>
    <row r="6" spans="1:4" x14ac:dyDescent="0.25">
      <c r="A6" t="s">
        <v>4</v>
      </c>
      <c r="B6" t="s">
        <v>37</v>
      </c>
      <c r="C6" s="8">
        <v>1385</v>
      </c>
      <c r="D6" s="8">
        <v>54422</v>
      </c>
    </row>
    <row r="7" spans="1:4" x14ac:dyDescent="0.25">
      <c r="A7" t="s">
        <v>5</v>
      </c>
      <c r="B7" t="s">
        <v>38</v>
      </c>
      <c r="C7" s="8">
        <v>3177</v>
      </c>
      <c r="D7" s="8">
        <v>376943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52B85-5474-4872-B8CA-E1288AADB319}">
  <dimension ref="A1:AD103"/>
  <sheetViews>
    <sheetView tabSelected="1" zoomScale="70" zoomScaleNormal="70" workbookViewId="0">
      <selection activeCell="H2" sqref="H2:M2"/>
    </sheetView>
  </sheetViews>
  <sheetFormatPr baseColWidth="10" defaultRowHeight="15" x14ac:dyDescent="0.25"/>
  <cols>
    <col min="1" max="3" width="4.42578125" customWidth="1"/>
    <col min="8" max="11" width="12.7109375" style="6" customWidth="1"/>
    <col min="12" max="13" width="15.85546875" style="6" customWidth="1"/>
    <col min="16" max="16" width="3.5703125" customWidth="1"/>
    <col min="17" max="17" width="5.85546875" bestFit="1" customWidth="1"/>
    <col min="18" max="18" width="39.42578125" bestFit="1" customWidth="1"/>
    <col min="19" max="30" width="8.85546875" customWidth="1"/>
  </cols>
  <sheetData>
    <row r="1" spans="1:30" ht="33" customHeight="1" x14ac:dyDescent="0.25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12" t="s">
        <v>40</v>
      </c>
      <c r="O1" s="12" t="s">
        <v>41</v>
      </c>
    </row>
    <row r="2" spans="1:30" ht="15" customHeight="1" x14ac:dyDescent="0.25">
      <c r="A2" s="50" t="s">
        <v>42</v>
      </c>
      <c r="B2" s="50"/>
      <c r="C2" s="50"/>
      <c r="D2" s="50"/>
      <c r="E2" s="50"/>
      <c r="F2" s="50"/>
      <c r="G2" s="50"/>
      <c r="H2" s="24">
        <f>SUM(H7,H12,H17,H22,H27,H32,H37,H42,H47,H52)</f>
        <v>941</v>
      </c>
      <c r="I2" s="24">
        <f t="shared" ref="I2:M3" si="0">SUM(I7,I12,I17,I22,I27,I32,I37,I42,I47,I52)</f>
        <v>937</v>
      </c>
      <c r="J2" s="24">
        <f t="shared" si="0"/>
        <v>936</v>
      </c>
      <c r="K2" s="24">
        <f t="shared" si="0"/>
        <v>896</v>
      </c>
      <c r="L2" s="24">
        <f t="shared" si="0"/>
        <v>32</v>
      </c>
      <c r="M2" s="24">
        <f>SUM(M7,M12,M17,M22,M27,M32,M37,M42,M47,M52)</f>
        <v>1153</v>
      </c>
      <c r="N2" s="13">
        <f t="shared" ref="N2:N6" si="1">AVERAGE(H2:M2)</f>
        <v>815.83333333333337</v>
      </c>
      <c r="O2" s="13">
        <f t="shared" ref="O2:O6" si="2">_xlfn.STDEV.S(H2:M2)</f>
        <v>394.78876208254292</v>
      </c>
    </row>
    <row r="3" spans="1:30" ht="15" customHeight="1" x14ac:dyDescent="0.25">
      <c r="D3" s="51" t="s">
        <v>10</v>
      </c>
      <c r="E3" s="52"/>
      <c r="F3" s="52"/>
      <c r="G3" s="52"/>
      <c r="H3" s="24">
        <f>SUM(H8,H13,H18,H23,H28,H33,H38,H43,H48,H53)</f>
        <v>210</v>
      </c>
      <c r="I3" s="24">
        <f t="shared" si="0"/>
        <v>426</v>
      </c>
      <c r="J3" s="24">
        <f t="shared" si="0"/>
        <v>742</v>
      </c>
      <c r="K3" s="24">
        <f t="shared" si="0"/>
        <v>371</v>
      </c>
      <c r="L3" s="24">
        <f t="shared" si="0"/>
        <v>8</v>
      </c>
      <c r="M3" s="24">
        <f t="shared" si="0"/>
        <v>487</v>
      </c>
      <c r="N3" s="13">
        <f t="shared" si="1"/>
        <v>374</v>
      </c>
      <c r="O3" s="13">
        <f t="shared" si="2"/>
        <v>249.70302361004761</v>
      </c>
    </row>
    <row r="4" spans="1:30" ht="15" customHeight="1" x14ac:dyDescent="0.25">
      <c r="D4" s="53" t="s">
        <v>11</v>
      </c>
      <c r="E4" s="54"/>
      <c r="F4" s="54"/>
      <c r="G4" s="54"/>
      <c r="H4" s="24">
        <f t="shared" ref="H4:M6" si="3">SUM(H9,H14,H19,H24,H29,H34,H39,H44,H49,H54)</f>
        <v>157</v>
      </c>
      <c r="I4" s="24">
        <f t="shared" si="3"/>
        <v>281</v>
      </c>
      <c r="J4" s="24">
        <f t="shared" si="3"/>
        <v>54</v>
      </c>
      <c r="K4" s="24">
        <f t="shared" si="3"/>
        <v>82</v>
      </c>
      <c r="L4" s="24">
        <f t="shared" si="3"/>
        <v>8</v>
      </c>
      <c r="M4" s="24">
        <f t="shared" si="3"/>
        <v>282</v>
      </c>
      <c r="N4" s="13">
        <f t="shared" si="1"/>
        <v>144</v>
      </c>
      <c r="O4" s="13">
        <f t="shared" si="2"/>
        <v>116.98034022860422</v>
      </c>
    </row>
    <row r="5" spans="1:30" ht="15" customHeight="1" x14ac:dyDescent="0.25">
      <c r="D5" s="55" t="s">
        <v>12</v>
      </c>
      <c r="E5" s="56"/>
      <c r="F5" s="56"/>
      <c r="G5" s="56"/>
      <c r="H5" s="24">
        <f t="shared" si="3"/>
        <v>7</v>
      </c>
      <c r="I5" s="24">
        <f t="shared" si="3"/>
        <v>8</v>
      </c>
      <c r="J5" s="24">
        <f t="shared" si="3"/>
        <v>76</v>
      </c>
      <c r="K5" s="24">
        <f t="shared" si="3"/>
        <v>117</v>
      </c>
      <c r="L5" s="24">
        <f t="shared" si="3"/>
        <v>0</v>
      </c>
      <c r="M5" s="24">
        <f t="shared" si="3"/>
        <v>10</v>
      </c>
      <c r="N5" s="13">
        <f t="shared" si="1"/>
        <v>36.333333333333336</v>
      </c>
      <c r="O5" s="13">
        <f t="shared" si="2"/>
        <v>48.491923726190386</v>
      </c>
      <c r="S5" s="1"/>
      <c r="T5" s="1"/>
      <c r="U5" s="1"/>
      <c r="V5" s="1"/>
      <c r="W5" s="1"/>
      <c r="X5" s="1"/>
      <c r="Y5" s="47" t="s">
        <v>43</v>
      </c>
      <c r="Z5" s="47"/>
      <c r="AA5" s="47"/>
      <c r="AB5" s="47"/>
      <c r="AC5" s="1" t="s">
        <v>44</v>
      </c>
      <c r="AD5" s="1" t="s">
        <v>45</v>
      </c>
    </row>
    <row r="6" spans="1:30" ht="15" customHeight="1" x14ac:dyDescent="0.25">
      <c r="D6" s="48" t="s">
        <v>13</v>
      </c>
      <c r="E6" s="49"/>
      <c r="F6" s="49"/>
      <c r="G6" s="49"/>
      <c r="H6" s="24">
        <f t="shared" si="3"/>
        <v>567</v>
      </c>
      <c r="I6" s="24">
        <f t="shared" si="3"/>
        <v>222</v>
      </c>
      <c r="J6" s="24">
        <f t="shared" si="3"/>
        <v>64</v>
      </c>
      <c r="K6" s="24">
        <f t="shared" si="3"/>
        <v>326</v>
      </c>
      <c r="L6" s="24">
        <f t="shared" si="3"/>
        <v>16</v>
      </c>
      <c r="M6" s="24">
        <f t="shared" si="3"/>
        <v>374</v>
      </c>
      <c r="N6" s="13">
        <f t="shared" si="1"/>
        <v>261.5</v>
      </c>
      <c r="O6" s="13">
        <f t="shared" si="2"/>
        <v>205.41835361038213</v>
      </c>
      <c r="S6" s="1" t="str">
        <f t="shared" ref="S6:X6" si="4">H1</f>
        <v>Magento Open Source</v>
      </c>
      <c r="T6" s="1" t="str">
        <f t="shared" si="4"/>
        <v>OpenCart</v>
      </c>
      <c r="U6" s="1" t="str">
        <f t="shared" si="4"/>
        <v>osCommerce</v>
      </c>
      <c r="V6" s="1" t="str">
        <f t="shared" si="4"/>
        <v>PrestaShop</v>
      </c>
      <c r="W6" s="1" t="str">
        <f t="shared" si="4"/>
        <v>SpreeCommerce</v>
      </c>
      <c r="X6" s="1" t="str">
        <f t="shared" si="4"/>
        <v>WooCommerce</v>
      </c>
      <c r="Y6" s="1" t="s">
        <v>10</v>
      </c>
      <c r="Z6" s="1" t="s">
        <v>11</v>
      </c>
      <c r="AA6" s="1" t="s">
        <v>12</v>
      </c>
      <c r="AB6" s="1" t="s">
        <v>13</v>
      </c>
      <c r="AC6" s="1"/>
      <c r="AD6" s="1"/>
    </row>
    <row r="7" spans="1:30" s="1" customFormat="1" ht="14.25" customHeight="1" x14ac:dyDescent="0.25">
      <c r="A7" s="39" t="s">
        <v>9</v>
      </c>
      <c r="B7" s="39"/>
      <c r="C7" s="39"/>
      <c r="D7" s="39"/>
      <c r="E7" s="39"/>
      <c r="F7" s="39"/>
      <c r="G7" s="39"/>
      <c r="H7" s="4">
        <v>52</v>
      </c>
      <c r="I7" s="3">
        <v>67</v>
      </c>
      <c r="J7" s="3">
        <v>69</v>
      </c>
      <c r="K7" s="3">
        <v>138</v>
      </c>
      <c r="L7" s="3">
        <v>8</v>
      </c>
      <c r="M7" s="3">
        <v>70</v>
      </c>
      <c r="N7" s="13">
        <f>AVERAGE(H7:M7)</f>
        <v>67.333333333333329</v>
      </c>
      <c r="O7" s="13">
        <f>_xlfn.STDEV.S(H7:M7)</f>
        <v>41.855306314333269</v>
      </c>
      <c r="P7" s="13"/>
      <c r="Q7" s="14" t="s">
        <v>46</v>
      </c>
      <c r="R7" s="11" t="str">
        <f>A7</f>
        <v>A1 Injection</v>
      </c>
      <c r="S7" s="11">
        <f t="shared" ref="S7:X7" si="5">H7</f>
        <v>52</v>
      </c>
      <c r="T7" s="11">
        <f t="shared" si="5"/>
        <v>67</v>
      </c>
      <c r="U7" s="11">
        <f t="shared" si="5"/>
        <v>69</v>
      </c>
      <c r="V7" s="11">
        <f t="shared" si="5"/>
        <v>138</v>
      </c>
      <c r="W7" s="11">
        <f t="shared" si="5"/>
        <v>8</v>
      </c>
      <c r="X7" s="11">
        <f t="shared" si="5"/>
        <v>70</v>
      </c>
      <c r="Y7" s="11">
        <f>$N$8</f>
        <v>20.666666666666668</v>
      </c>
      <c r="Z7" s="11">
        <f>$N$9</f>
        <v>24</v>
      </c>
      <c r="AA7" s="11">
        <f>$N$10</f>
        <v>7.5</v>
      </c>
      <c r="AB7" s="11">
        <f>$N$11</f>
        <v>15.166666666666666</v>
      </c>
      <c r="AC7" s="10">
        <f>AVERAGE(S7:X7)</f>
        <v>67.333333333333329</v>
      </c>
      <c r="AD7" s="10">
        <f>_xlfn.STDEV.S(S7:X7)</f>
        <v>41.855306314333269</v>
      </c>
    </row>
    <row r="8" spans="1:30" ht="14.25" customHeight="1" x14ac:dyDescent="0.25">
      <c r="A8" s="40"/>
      <c r="B8" s="40"/>
      <c r="C8" s="40"/>
      <c r="D8" s="41" t="s">
        <v>10</v>
      </c>
      <c r="E8" s="42"/>
      <c r="F8" s="42"/>
      <c r="G8" s="42"/>
      <c r="H8" s="5">
        <v>10</v>
      </c>
      <c r="I8" s="6">
        <v>21</v>
      </c>
      <c r="J8" s="6">
        <v>10</v>
      </c>
      <c r="K8" s="6">
        <v>61</v>
      </c>
      <c r="L8" s="6">
        <v>0</v>
      </c>
      <c r="M8" s="6">
        <v>22</v>
      </c>
      <c r="N8" s="13">
        <f t="shared" ref="N8:N56" si="6">AVERAGE(H8:M8)</f>
        <v>20.666666666666668</v>
      </c>
      <c r="O8" s="13">
        <f t="shared" ref="O8:O56" si="7">_xlfn.STDEV.S(H8:M8)</f>
        <v>21.369760566432809</v>
      </c>
      <c r="P8" s="13"/>
      <c r="Q8" s="14" t="s">
        <v>47</v>
      </c>
      <c r="R8" s="11" t="str">
        <f>A12</f>
        <v>A2 Broken Authentication and Session Management</v>
      </c>
      <c r="S8" s="11">
        <f t="shared" ref="S8:X8" si="8">H12</f>
        <v>0</v>
      </c>
      <c r="T8" s="11">
        <f t="shared" si="8"/>
        <v>0</v>
      </c>
      <c r="U8" s="11">
        <f t="shared" si="8"/>
        <v>0</v>
      </c>
      <c r="V8" s="11">
        <f t="shared" si="8"/>
        <v>0</v>
      </c>
      <c r="W8" s="11">
        <f t="shared" si="8"/>
        <v>0</v>
      </c>
      <c r="X8" s="11">
        <f t="shared" si="8"/>
        <v>0</v>
      </c>
      <c r="Y8" s="11">
        <f>$N$13</f>
        <v>0</v>
      </c>
      <c r="Z8" s="11">
        <f>$N$14</f>
        <v>0</v>
      </c>
      <c r="AA8" s="11">
        <f>$N$15</f>
        <v>0</v>
      </c>
      <c r="AB8" s="11">
        <f>$N$16</f>
        <v>0</v>
      </c>
      <c r="AC8" s="10">
        <f t="shared" ref="AC8:AC16" si="9">AVERAGE(S8:X8)</f>
        <v>0</v>
      </c>
      <c r="AD8" s="10">
        <f t="shared" ref="AD8:AD16" si="10">_xlfn.STDEV.S(S8:X8)</f>
        <v>0</v>
      </c>
    </row>
    <row r="9" spans="1:30" ht="14.25" customHeight="1" x14ac:dyDescent="0.25">
      <c r="A9" s="36"/>
      <c r="B9" s="36"/>
      <c r="C9" s="36"/>
      <c r="D9" s="43" t="s">
        <v>11</v>
      </c>
      <c r="E9" s="44"/>
      <c r="F9" s="44"/>
      <c r="G9" s="44"/>
      <c r="H9" s="5">
        <v>3</v>
      </c>
      <c r="I9" s="6">
        <v>34</v>
      </c>
      <c r="J9" s="6">
        <v>41</v>
      </c>
      <c r="K9" s="6">
        <v>24</v>
      </c>
      <c r="L9" s="6">
        <v>8</v>
      </c>
      <c r="M9" s="6">
        <v>34</v>
      </c>
      <c r="N9" s="13">
        <f t="shared" si="6"/>
        <v>24</v>
      </c>
      <c r="O9" s="13">
        <f t="shared" si="7"/>
        <v>15.401298646542765</v>
      </c>
      <c r="P9" s="13"/>
      <c r="Q9" s="14" t="s">
        <v>48</v>
      </c>
      <c r="R9" s="11" t="str">
        <f>A17</f>
        <v>A3 Cross-Site Scripting (XSS)</v>
      </c>
      <c r="S9" s="11">
        <f t="shared" ref="S9:X9" si="11">H17</f>
        <v>4</v>
      </c>
      <c r="T9" s="11">
        <f t="shared" si="11"/>
        <v>4</v>
      </c>
      <c r="U9" s="11">
        <f t="shared" si="11"/>
        <v>734</v>
      </c>
      <c r="V9" s="11">
        <f t="shared" si="11"/>
        <v>112</v>
      </c>
      <c r="W9" s="11">
        <f t="shared" si="11"/>
        <v>0</v>
      </c>
      <c r="X9" s="11">
        <f t="shared" si="11"/>
        <v>4</v>
      </c>
      <c r="Y9" s="11">
        <f>$N$18</f>
        <v>114.16666666666667</v>
      </c>
      <c r="Z9" s="11">
        <f>$N$19</f>
        <v>0</v>
      </c>
      <c r="AA9" s="11">
        <f>$N$20</f>
        <v>28.833333333333332</v>
      </c>
      <c r="AB9" s="11">
        <f>$N$21</f>
        <v>0</v>
      </c>
      <c r="AC9" s="10">
        <f t="shared" si="9"/>
        <v>143</v>
      </c>
      <c r="AD9" s="10">
        <f t="shared" si="10"/>
        <v>292.79822403832986</v>
      </c>
    </row>
    <row r="10" spans="1:30" ht="14.25" customHeight="1" x14ac:dyDescent="0.25">
      <c r="A10" s="40"/>
      <c r="B10" s="40"/>
      <c r="C10" s="40"/>
      <c r="D10" s="45" t="s">
        <v>12</v>
      </c>
      <c r="E10" s="46"/>
      <c r="F10" s="46"/>
      <c r="G10" s="46"/>
      <c r="H10" s="5">
        <v>6</v>
      </c>
      <c r="I10" s="6">
        <v>6</v>
      </c>
      <c r="J10" s="6">
        <v>1</v>
      </c>
      <c r="K10" s="6">
        <v>24</v>
      </c>
      <c r="L10" s="6">
        <v>0</v>
      </c>
      <c r="M10" s="6">
        <v>8</v>
      </c>
      <c r="N10" s="13">
        <f t="shared" si="6"/>
        <v>7.5</v>
      </c>
      <c r="O10" s="13">
        <f t="shared" si="7"/>
        <v>8.6660256173173167</v>
      </c>
      <c r="P10" s="13"/>
      <c r="Q10" s="14" t="s">
        <v>49</v>
      </c>
      <c r="R10" s="11" t="str">
        <f>A22</f>
        <v>A4 Insecure Direct Object References</v>
      </c>
      <c r="S10" s="11">
        <f t="shared" ref="S10:X10" si="12">H22</f>
        <v>8</v>
      </c>
      <c r="T10" s="11">
        <f t="shared" si="12"/>
        <v>23</v>
      </c>
      <c r="U10" s="11">
        <f t="shared" si="12"/>
        <v>56</v>
      </c>
      <c r="V10" s="11">
        <f t="shared" si="12"/>
        <v>197</v>
      </c>
      <c r="W10" s="11">
        <f t="shared" si="12"/>
        <v>0</v>
      </c>
      <c r="X10" s="11">
        <f t="shared" si="12"/>
        <v>24</v>
      </c>
      <c r="Y10" s="11">
        <f>$N$23</f>
        <v>36.333333333333336</v>
      </c>
      <c r="Z10" s="11">
        <f>$N$24</f>
        <v>13.833333333333334</v>
      </c>
      <c r="AA10" s="11">
        <f>$N$25</f>
        <v>0</v>
      </c>
      <c r="AB10" s="11">
        <f>$N$26</f>
        <v>1.1666666666666667</v>
      </c>
      <c r="AC10" s="10">
        <f t="shared" si="9"/>
        <v>51.333333333333336</v>
      </c>
      <c r="AD10" s="10">
        <f t="shared" si="10"/>
        <v>73.89632376963462</v>
      </c>
    </row>
    <row r="11" spans="1:30" ht="14.25" customHeight="1" x14ac:dyDescent="0.25">
      <c r="A11" s="36"/>
      <c r="B11" s="36"/>
      <c r="C11" s="36"/>
      <c r="D11" s="37" t="s">
        <v>13</v>
      </c>
      <c r="E11" s="38"/>
      <c r="F11" s="38"/>
      <c r="G11" s="38"/>
      <c r="H11" s="5">
        <v>33</v>
      </c>
      <c r="I11" s="6">
        <v>6</v>
      </c>
      <c r="J11" s="6">
        <v>17</v>
      </c>
      <c r="K11" s="6">
        <v>29</v>
      </c>
      <c r="L11" s="6">
        <v>0</v>
      </c>
      <c r="M11" s="6">
        <v>6</v>
      </c>
      <c r="N11" s="13">
        <f t="shared" si="6"/>
        <v>15.166666666666666</v>
      </c>
      <c r="O11" s="13">
        <f t="shared" si="7"/>
        <v>13.496913227351898</v>
      </c>
      <c r="P11" s="13"/>
      <c r="Q11" s="14" t="s">
        <v>50</v>
      </c>
      <c r="R11" s="11" t="str">
        <f>A27</f>
        <v>A5 Security Misconfiguration</v>
      </c>
      <c r="S11" s="11">
        <f t="shared" ref="S11:X11" si="13">H27</f>
        <v>34</v>
      </c>
      <c r="T11" s="11">
        <f t="shared" si="13"/>
        <v>70</v>
      </c>
      <c r="U11" s="11">
        <f t="shared" si="13"/>
        <v>0</v>
      </c>
      <c r="V11" s="11">
        <f t="shared" si="13"/>
        <v>5</v>
      </c>
      <c r="W11" s="11">
        <f t="shared" si="13"/>
        <v>0</v>
      </c>
      <c r="X11" s="11">
        <f t="shared" si="13"/>
        <v>71</v>
      </c>
      <c r="Y11" s="11">
        <f>$N$28</f>
        <v>0</v>
      </c>
      <c r="Z11" s="11">
        <f>$N$29</f>
        <v>23</v>
      </c>
      <c r="AA11" s="11">
        <f>$N$30</f>
        <v>0</v>
      </c>
      <c r="AB11" s="11">
        <f>$N$31</f>
        <v>7</v>
      </c>
      <c r="AC11" s="10">
        <f t="shared" si="9"/>
        <v>30</v>
      </c>
      <c r="AD11" s="10">
        <f t="shared" si="10"/>
        <v>33.828981657744301</v>
      </c>
    </row>
    <row r="12" spans="1:30" s="1" customFormat="1" ht="14.25" customHeight="1" x14ac:dyDescent="0.25">
      <c r="A12" s="39" t="s">
        <v>14</v>
      </c>
      <c r="B12" s="39"/>
      <c r="C12" s="39"/>
      <c r="D12" s="39"/>
      <c r="E12" s="39"/>
      <c r="F12" s="39"/>
      <c r="G12" s="39"/>
      <c r="H12" s="4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3">
        <f t="shared" si="6"/>
        <v>0</v>
      </c>
      <c r="O12" s="13">
        <f t="shared" si="7"/>
        <v>0</v>
      </c>
      <c r="P12" s="13"/>
      <c r="Q12" s="14" t="s">
        <v>51</v>
      </c>
      <c r="R12" s="11" t="str">
        <f>A32</f>
        <v>A6 Sensitive Data Exposure</v>
      </c>
      <c r="S12" s="11">
        <f t="shared" ref="S12:X12" si="14">H32</f>
        <v>758</v>
      </c>
      <c r="T12" s="11">
        <f t="shared" si="14"/>
        <v>756</v>
      </c>
      <c r="U12" s="11">
        <f t="shared" si="14"/>
        <v>64</v>
      </c>
      <c r="V12" s="11">
        <f t="shared" si="14"/>
        <v>373</v>
      </c>
      <c r="W12" s="11">
        <f t="shared" si="14"/>
        <v>9</v>
      </c>
      <c r="X12" s="11">
        <f t="shared" si="14"/>
        <v>908</v>
      </c>
      <c r="Y12" s="11">
        <f>$N$33</f>
        <v>200.33333333333334</v>
      </c>
      <c r="Z12" s="11">
        <f>$N$34</f>
        <v>83.166666666666671</v>
      </c>
      <c r="AA12" s="11">
        <f>$N$35</f>
        <v>0</v>
      </c>
      <c r="AB12" s="11">
        <f>$N$36</f>
        <v>194.5</v>
      </c>
      <c r="AC12" s="10">
        <f t="shared" si="9"/>
        <v>478</v>
      </c>
      <c r="AD12" s="10">
        <f t="shared" si="10"/>
        <v>385.47788522819309</v>
      </c>
    </row>
    <row r="13" spans="1:30" ht="14.25" customHeight="1" x14ac:dyDescent="0.25">
      <c r="A13" s="40"/>
      <c r="B13" s="40"/>
      <c r="C13" s="40"/>
      <c r="D13" s="41" t="s">
        <v>10</v>
      </c>
      <c r="E13" s="42"/>
      <c r="F13" s="42"/>
      <c r="G13" s="42"/>
      <c r="H13" s="5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3">
        <f t="shared" si="6"/>
        <v>0</v>
      </c>
      <c r="O13" s="13">
        <f t="shared" si="7"/>
        <v>0</v>
      </c>
      <c r="P13" s="13"/>
      <c r="Q13" s="14" t="s">
        <v>52</v>
      </c>
      <c r="R13" s="11" t="str">
        <f>A37</f>
        <v>A7 Missing Function Level Access Control</v>
      </c>
      <c r="S13" s="11">
        <f t="shared" ref="S13:X13" si="15">H37</f>
        <v>0</v>
      </c>
      <c r="T13" s="11">
        <f t="shared" si="15"/>
        <v>0</v>
      </c>
      <c r="U13" s="11">
        <f t="shared" si="15"/>
        <v>0</v>
      </c>
      <c r="V13" s="11">
        <f t="shared" si="15"/>
        <v>0</v>
      </c>
      <c r="W13" s="11">
        <f t="shared" si="15"/>
        <v>0</v>
      </c>
      <c r="X13" s="11">
        <f t="shared" si="15"/>
        <v>0</v>
      </c>
      <c r="Y13" s="11">
        <f>$N$38</f>
        <v>0</v>
      </c>
      <c r="Z13" s="11">
        <f>$N$39</f>
        <v>0</v>
      </c>
      <c r="AA13" s="11">
        <f>$N$40</f>
        <v>0</v>
      </c>
      <c r="AB13" s="11">
        <f>$N$41</f>
        <v>0</v>
      </c>
      <c r="AC13" s="10">
        <f t="shared" si="9"/>
        <v>0</v>
      </c>
      <c r="AD13" s="10">
        <f t="shared" si="10"/>
        <v>0</v>
      </c>
    </row>
    <row r="14" spans="1:30" ht="14.25" customHeight="1" x14ac:dyDescent="0.25">
      <c r="A14" s="36"/>
      <c r="B14" s="36"/>
      <c r="C14" s="36"/>
      <c r="D14" s="43" t="s">
        <v>11</v>
      </c>
      <c r="E14" s="44"/>
      <c r="F14" s="44"/>
      <c r="G14" s="44"/>
      <c r="H14" s="5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f t="shared" si="6"/>
        <v>0</v>
      </c>
      <c r="O14" s="13">
        <f t="shared" si="7"/>
        <v>0</v>
      </c>
      <c r="P14" s="13"/>
      <c r="Q14" s="14" t="s">
        <v>53</v>
      </c>
      <c r="R14" s="11" t="str">
        <f>A42</f>
        <v>A8 Cross-Site Request Forgery (CSRF)</v>
      </c>
      <c r="S14" s="11">
        <f t="shared" ref="S14:X14" si="16">H42</f>
        <v>84</v>
      </c>
      <c r="T14" s="11">
        <f t="shared" si="16"/>
        <v>16</v>
      </c>
      <c r="U14" s="11">
        <f t="shared" si="16"/>
        <v>9</v>
      </c>
      <c r="V14" s="11">
        <f t="shared" si="16"/>
        <v>63</v>
      </c>
      <c r="W14" s="11">
        <f t="shared" si="16"/>
        <v>15</v>
      </c>
      <c r="X14" s="11">
        <f t="shared" si="16"/>
        <v>75</v>
      </c>
      <c r="Y14" s="11">
        <f>$N$43</f>
        <v>0</v>
      </c>
      <c r="Z14" s="11">
        <f>$N$44</f>
        <v>0</v>
      </c>
      <c r="AA14" s="11">
        <f>$N$45</f>
        <v>0</v>
      </c>
      <c r="AB14" s="11">
        <f>$N$46</f>
        <v>43.666666666666664</v>
      </c>
      <c r="AC14" s="10">
        <f t="shared" si="9"/>
        <v>43.666666666666664</v>
      </c>
      <c r="AD14" s="10">
        <f t="shared" si="10"/>
        <v>33.974500241602776</v>
      </c>
    </row>
    <row r="15" spans="1:30" ht="14.25" customHeight="1" x14ac:dyDescent="0.25">
      <c r="A15" s="40"/>
      <c r="B15" s="40"/>
      <c r="C15" s="40"/>
      <c r="D15" s="45" t="s">
        <v>12</v>
      </c>
      <c r="E15" s="46"/>
      <c r="F15" s="46"/>
      <c r="G15" s="46"/>
      <c r="H15" s="5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f t="shared" si="6"/>
        <v>0</v>
      </c>
      <c r="O15" s="13">
        <f t="shared" si="7"/>
        <v>0</v>
      </c>
      <c r="P15" s="13"/>
      <c r="Q15" s="14" t="s">
        <v>54</v>
      </c>
      <c r="R15" s="11" t="str">
        <f>A47</f>
        <v>A9 Using Components with Known Vulnerabilities</v>
      </c>
      <c r="S15" s="11">
        <f t="shared" ref="S15:X15" si="17">H47</f>
        <v>0</v>
      </c>
      <c r="T15" s="11">
        <f t="shared" si="17"/>
        <v>0</v>
      </c>
      <c r="U15" s="11">
        <f t="shared" si="17"/>
        <v>0</v>
      </c>
      <c r="V15" s="11">
        <f t="shared" si="17"/>
        <v>0</v>
      </c>
      <c r="W15" s="11">
        <f t="shared" si="17"/>
        <v>0</v>
      </c>
      <c r="X15" s="11">
        <f t="shared" si="17"/>
        <v>0</v>
      </c>
      <c r="Y15" s="11">
        <f>$N$48</f>
        <v>0</v>
      </c>
      <c r="Z15" s="11">
        <f>$N$49</f>
        <v>0</v>
      </c>
      <c r="AA15" s="11">
        <f>$N$50</f>
        <v>0</v>
      </c>
      <c r="AB15" s="11">
        <f>$N$51</f>
        <v>0</v>
      </c>
      <c r="AC15" s="10">
        <f t="shared" si="9"/>
        <v>0</v>
      </c>
      <c r="AD15" s="10">
        <f t="shared" si="10"/>
        <v>0</v>
      </c>
    </row>
    <row r="16" spans="1:30" ht="14.25" customHeight="1" x14ac:dyDescent="0.25">
      <c r="A16" s="36"/>
      <c r="B16" s="36"/>
      <c r="C16" s="36"/>
      <c r="D16" s="37" t="s">
        <v>13</v>
      </c>
      <c r="E16" s="38"/>
      <c r="F16" s="38"/>
      <c r="G16" s="38"/>
      <c r="H16" s="5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f t="shared" si="6"/>
        <v>0</v>
      </c>
      <c r="O16" s="13">
        <f t="shared" si="7"/>
        <v>0</v>
      </c>
      <c r="P16" s="13"/>
      <c r="Q16" s="14" t="s">
        <v>55</v>
      </c>
      <c r="R16" s="11" t="str">
        <f>A52</f>
        <v>A10 Unvalidated Redirects and Forwards</v>
      </c>
      <c r="S16" s="11">
        <f t="shared" ref="S16:X16" si="18">H52</f>
        <v>1</v>
      </c>
      <c r="T16" s="11">
        <f t="shared" si="18"/>
        <v>1</v>
      </c>
      <c r="U16" s="11">
        <f t="shared" si="18"/>
        <v>4</v>
      </c>
      <c r="V16" s="11">
        <f t="shared" si="18"/>
        <v>8</v>
      </c>
      <c r="W16" s="11">
        <f t="shared" si="18"/>
        <v>0</v>
      </c>
      <c r="X16" s="11">
        <f t="shared" si="18"/>
        <v>1</v>
      </c>
      <c r="Y16" s="11">
        <f>$N$53</f>
        <v>2.5</v>
      </c>
      <c r="Z16" s="11">
        <f>$N$54</f>
        <v>0</v>
      </c>
      <c r="AA16" s="11">
        <f>$N$55</f>
        <v>0</v>
      </c>
      <c r="AB16" s="11">
        <f>$N$56</f>
        <v>0</v>
      </c>
      <c r="AC16" s="10">
        <f t="shared" si="9"/>
        <v>2.5</v>
      </c>
      <c r="AD16" s="10">
        <f t="shared" si="10"/>
        <v>3.0166206257996713</v>
      </c>
    </row>
    <row r="17" spans="1:27" s="1" customFormat="1" ht="14.25" customHeight="1" x14ac:dyDescent="0.25">
      <c r="A17" s="39" t="s">
        <v>15</v>
      </c>
      <c r="B17" s="39"/>
      <c r="C17" s="39"/>
      <c r="D17" s="39"/>
      <c r="E17" s="39"/>
      <c r="F17" s="39"/>
      <c r="G17" s="39"/>
      <c r="H17" s="4">
        <v>4</v>
      </c>
      <c r="I17" s="3">
        <v>4</v>
      </c>
      <c r="J17" s="3">
        <v>734</v>
      </c>
      <c r="K17" s="3">
        <v>112</v>
      </c>
      <c r="L17" s="3">
        <v>0</v>
      </c>
      <c r="M17" s="3">
        <v>4</v>
      </c>
      <c r="N17" s="13">
        <f t="shared" si="6"/>
        <v>143</v>
      </c>
      <c r="O17" s="13">
        <f t="shared" si="7"/>
        <v>292.79822403832986</v>
      </c>
      <c r="P17" s="13"/>
      <c r="Q17" s="13"/>
      <c r="R17" s="13"/>
    </row>
    <row r="18" spans="1:27" ht="14.25" customHeight="1" x14ac:dyDescent="0.25">
      <c r="A18" s="40"/>
      <c r="B18" s="40"/>
      <c r="C18" s="40"/>
      <c r="D18" s="41" t="s">
        <v>10</v>
      </c>
      <c r="E18" s="42"/>
      <c r="F18" s="42"/>
      <c r="G18" s="42"/>
      <c r="H18" s="5">
        <v>3</v>
      </c>
      <c r="I18" s="6">
        <v>2</v>
      </c>
      <c r="J18" s="6">
        <v>659</v>
      </c>
      <c r="K18" s="6">
        <v>19</v>
      </c>
      <c r="L18" s="6">
        <v>0</v>
      </c>
      <c r="M18" s="6">
        <v>2</v>
      </c>
      <c r="N18" s="13">
        <f t="shared" si="6"/>
        <v>114.16666666666667</v>
      </c>
      <c r="O18" s="13">
        <f t="shared" si="7"/>
        <v>267.00368287097962</v>
      </c>
      <c r="P18" s="13"/>
      <c r="Q18" s="13"/>
      <c r="R18" s="13"/>
    </row>
    <row r="19" spans="1:27" ht="14.25" customHeight="1" x14ac:dyDescent="0.25">
      <c r="A19" s="36"/>
      <c r="B19" s="36"/>
      <c r="C19" s="36"/>
      <c r="D19" s="43" t="s">
        <v>11</v>
      </c>
      <c r="E19" s="44"/>
      <c r="F19" s="44"/>
      <c r="G19" s="44"/>
      <c r="H19" s="5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si="6"/>
        <v>0</v>
      </c>
      <c r="O19" s="13">
        <f t="shared" si="7"/>
        <v>0</v>
      </c>
      <c r="P19" s="13"/>
      <c r="Q19" s="13"/>
      <c r="R19" s="13"/>
    </row>
    <row r="20" spans="1:27" ht="14.25" customHeight="1" x14ac:dyDescent="0.25">
      <c r="A20" s="40"/>
      <c r="B20" s="40"/>
      <c r="C20" s="40"/>
      <c r="D20" s="45" t="s">
        <v>12</v>
      </c>
      <c r="E20" s="46"/>
      <c r="F20" s="46"/>
      <c r="G20" s="46"/>
      <c r="H20" s="5">
        <v>1</v>
      </c>
      <c r="I20" s="6">
        <v>2</v>
      </c>
      <c r="J20" s="6">
        <v>75</v>
      </c>
      <c r="K20" s="6">
        <v>93</v>
      </c>
      <c r="L20" s="6">
        <v>0</v>
      </c>
      <c r="M20" s="6">
        <v>2</v>
      </c>
      <c r="N20" s="13">
        <f t="shared" si="6"/>
        <v>28.833333333333332</v>
      </c>
      <c r="O20" s="13">
        <f t="shared" si="7"/>
        <v>43.115735719881513</v>
      </c>
      <c r="P20" s="13"/>
      <c r="Q20" s="13"/>
      <c r="R20" s="13"/>
    </row>
    <row r="21" spans="1:27" ht="14.25" customHeight="1" x14ac:dyDescent="0.25">
      <c r="A21" s="36"/>
      <c r="B21" s="36"/>
      <c r="C21" s="36"/>
      <c r="D21" s="37" t="s">
        <v>13</v>
      </c>
      <c r="E21" s="38"/>
      <c r="F21" s="38"/>
      <c r="G21" s="38"/>
      <c r="H21" s="5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6"/>
        <v>0</v>
      </c>
      <c r="O21" s="13">
        <f t="shared" si="7"/>
        <v>0</v>
      </c>
      <c r="P21" s="13"/>
      <c r="Q21" s="13"/>
      <c r="R21" s="13"/>
    </row>
    <row r="22" spans="1:27" s="1" customFormat="1" ht="14.25" customHeight="1" x14ac:dyDescent="0.25">
      <c r="A22" s="39" t="s">
        <v>16</v>
      </c>
      <c r="B22" s="39"/>
      <c r="C22" s="39"/>
      <c r="D22" s="39"/>
      <c r="E22" s="39"/>
      <c r="F22" s="39"/>
      <c r="G22" s="39"/>
      <c r="H22" s="4">
        <v>8</v>
      </c>
      <c r="I22" s="3">
        <v>23</v>
      </c>
      <c r="J22" s="3">
        <v>56</v>
      </c>
      <c r="K22" s="3">
        <v>197</v>
      </c>
      <c r="L22" s="3">
        <v>0</v>
      </c>
      <c r="M22" s="3">
        <v>24</v>
      </c>
      <c r="N22" s="13">
        <f t="shared" si="6"/>
        <v>51.333333333333336</v>
      </c>
      <c r="O22" s="13">
        <f t="shared" si="7"/>
        <v>73.89632376963462</v>
      </c>
      <c r="P22" s="13"/>
      <c r="Q22" s="13"/>
      <c r="R22" s="13"/>
    </row>
    <row r="23" spans="1:27" ht="14.25" customHeight="1" x14ac:dyDescent="0.25">
      <c r="A23" s="40"/>
      <c r="B23" s="40"/>
      <c r="C23" s="40"/>
      <c r="D23" s="41" t="s">
        <v>10</v>
      </c>
      <c r="E23" s="42"/>
      <c r="F23" s="42"/>
      <c r="G23" s="42"/>
      <c r="H23" s="5">
        <v>5</v>
      </c>
      <c r="I23" s="6">
        <v>4</v>
      </c>
      <c r="J23" s="6">
        <v>48</v>
      </c>
      <c r="K23" s="6">
        <v>157</v>
      </c>
      <c r="L23" s="6">
        <v>0</v>
      </c>
      <c r="M23" s="6">
        <v>4</v>
      </c>
      <c r="N23" s="13">
        <f t="shared" si="6"/>
        <v>36.333333333333336</v>
      </c>
      <c r="O23" s="13">
        <f t="shared" si="7"/>
        <v>61.788887889867915</v>
      </c>
      <c r="P23" s="13"/>
      <c r="Q23" s="13"/>
      <c r="R23" s="13"/>
    </row>
    <row r="24" spans="1:27" ht="14.25" customHeight="1" x14ac:dyDescent="0.25">
      <c r="A24" s="36"/>
      <c r="B24" s="36"/>
      <c r="C24" s="36"/>
      <c r="D24" s="43" t="s">
        <v>11</v>
      </c>
      <c r="E24" s="44"/>
      <c r="F24" s="44"/>
      <c r="G24" s="44"/>
      <c r="H24" s="5">
        <v>3</v>
      </c>
      <c r="I24" s="6">
        <v>19</v>
      </c>
      <c r="J24" s="6">
        <v>6</v>
      </c>
      <c r="K24" s="6">
        <v>36</v>
      </c>
      <c r="L24" s="6">
        <v>0</v>
      </c>
      <c r="M24" s="6">
        <v>19</v>
      </c>
      <c r="N24" s="13">
        <f t="shared" si="6"/>
        <v>13.833333333333334</v>
      </c>
      <c r="O24" s="13">
        <f t="shared" si="7"/>
        <v>13.526517166908363</v>
      </c>
      <c r="P24" s="13"/>
      <c r="Q24" s="13"/>
      <c r="R24" s="13"/>
      <c r="Z24" s="8"/>
      <c r="AA24" s="8"/>
    </row>
    <row r="25" spans="1:27" ht="14.25" customHeight="1" x14ac:dyDescent="0.25">
      <c r="A25" s="40"/>
      <c r="B25" s="40"/>
      <c r="C25" s="40"/>
      <c r="D25" s="45" t="s">
        <v>12</v>
      </c>
      <c r="E25" s="46"/>
      <c r="F25" s="46"/>
      <c r="G25" s="46"/>
      <c r="H25" s="5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6"/>
        <v>0</v>
      </c>
      <c r="O25" s="13">
        <f t="shared" si="7"/>
        <v>0</v>
      </c>
      <c r="P25" s="13"/>
      <c r="Q25" s="13"/>
      <c r="R25" s="13"/>
      <c r="Z25" s="8"/>
      <c r="AA25" s="8"/>
    </row>
    <row r="26" spans="1:27" ht="14.25" customHeight="1" x14ac:dyDescent="0.25">
      <c r="A26" s="36"/>
      <c r="B26" s="36"/>
      <c r="C26" s="36"/>
      <c r="D26" s="37" t="s">
        <v>13</v>
      </c>
      <c r="E26" s="38"/>
      <c r="F26" s="38"/>
      <c r="G26" s="38"/>
      <c r="H26" s="5">
        <v>0</v>
      </c>
      <c r="I26" s="6">
        <v>0</v>
      </c>
      <c r="J26" s="6">
        <v>2</v>
      </c>
      <c r="K26" s="6">
        <v>4</v>
      </c>
      <c r="L26" s="6">
        <v>0</v>
      </c>
      <c r="M26" s="6">
        <v>1</v>
      </c>
      <c r="N26" s="13">
        <f t="shared" si="6"/>
        <v>1.1666666666666667</v>
      </c>
      <c r="O26" s="13">
        <f t="shared" si="7"/>
        <v>1.6020819787597222</v>
      </c>
      <c r="P26" s="13"/>
      <c r="Q26" s="13"/>
      <c r="R26" s="13"/>
    </row>
    <row r="27" spans="1:27" s="1" customFormat="1" ht="14.25" customHeight="1" x14ac:dyDescent="0.25">
      <c r="A27" s="39" t="s">
        <v>17</v>
      </c>
      <c r="B27" s="39"/>
      <c r="C27" s="39"/>
      <c r="D27" s="39"/>
      <c r="E27" s="39"/>
      <c r="F27" s="39"/>
      <c r="G27" s="39"/>
      <c r="H27" s="4">
        <v>34</v>
      </c>
      <c r="I27" s="3">
        <v>70</v>
      </c>
      <c r="J27" s="3">
        <v>0</v>
      </c>
      <c r="K27" s="3">
        <v>5</v>
      </c>
      <c r="L27" s="3">
        <v>0</v>
      </c>
      <c r="M27" s="3">
        <v>71</v>
      </c>
      <c r="N27" s="13">
        <f t="shared" si="6"/>
        <v>30</v>
      </c>
      <c r="O27" s="13">
        <f t="shared" si="7"/>
        <v>33.828981657744301</v>
      </c>
      <c r="P27" s="13"/>
      <c r="Q27" s="13"/>
      <c r="R27" s="13"/>
    </row>
    <row r="28" spans="1:27" ht="14.25" customHeight="1" x14ac:dyDescent="0.25">
      <c r="A28" s="40"/>
      <c r="B28" s="40"/>
      <c r="C28" s="40"/>
      <c r="D28" s="41" t="s">
        <v>10</v>
      </c>
      <c r="E28" s="42"/>
      <c r="F28" s="42"/>
      <c r="G28" s="42"/>
      <c r="H28" s="5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6"/>
        <v>0</v>
      </c>
      <c r="O28" s="13">
        <f t="shared" si="7"/>
        <v>0</v>
      </c>
      <c r="P28" s="13"/>
      <c r="Q28" s="13"/>
      <c r="R28" s="13"/>
    </row>
    <row r="29" spans="1:27" ht="14.25" customHeight="1" x14ac:dyDescent="0.25">
      <c r="A29" s="36"/>
      <c r="B29" s="36"/>
      <c r="C29" s="36"/>
      <c r="D29" s="43" t="s">
        <v>11</v>
      </c>
      <c r="E29" s="44"/>
      <c r="F29" s="44"/>
      <c r="G29" s="44"/>
      <c r="H29" s="5">
        <v>0</v>
      </c>
      <c r="I29" s="6">
        <v>69</v>
      </c>
      <c r="J29" s="6">
        <v>0</v>
      </c>
      <c r="K29" s="6">
        <v>0</v>
      </c>
      <c r="L29" s="6">
        <v>0</v>
      </c>
      <c r="M29" s="6">
        <v>69</v>
      </c>
      <c r="N29" s="13">
        <f t="shared" si="6"/>
        <v>23</v>
      </c>
      <c r="O29" s="13">
        <f t="shared" si="7"/>
        <v>35.631446785108231</v>
      </c>
      <c r="P29" s="13"/>
      <c r="Q29" s="13"/>
      <c r="R29" s="13"/>
    </row>
    <row r="30" spans="1:27" ht="14.25" customHeight="1" x14ac:dyDescent="0.25">
      <c r="A30" s="40"/>
      <c r="B30" s="40"/>
      <c r="C30" s="40"/>
      <c r="D30" s="45" t="s">
        <v>12</v>
      </c>
      <c r="E30" s="46"/>
      <c r="F30" s="46"/>
      <c r="G30" s="46"/>
      <c r="H30" s="5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6"/>
        <v>0</v>
      </c>
      <c r="O30" s="13">
        <f t="shared" si="7"/>
        <v>0</v>
      </c>
      <c r="P30" s="13"/>
      <c r="Q30" s="13"/>
      <c r="R30" s="13"/>
    </row>
    <row r="31" spans="1:27" ht="14.25" customHeight="1" x14ac:dyDescent="0.25">
      <c r="A31" s="36"/>
      <c r="B31" s="36"/>
      <c r="C31" s="36"/>
      <c r="D31" s="37" t="s">
        <v>13</v>
      </c>
      <c r="E31" s="38"/>
      <c r="F31" s="38"/>
      <c r="G31" s="38"/>
      <c r="H31" s="5">
        <v>34</v>
      </c>
      <c r="I31" s="6">
        <v>1</v>
      </c>
      <c r="J31" s="6">
        <v>0</v>
      </c>
      <c r="K31" s="6">
        <v>5</v>
      </c>
      <c r="L31" s="6">
        <v>0</v>
      </c>
      <c r="M31" s="6">
        <v>2</v>
      </c>
      <c r="N31" s="13">
        <f t="shared" si="6"/>
        <v>7</v>
      </c>
      <c r="O31" s="13">
        <f t="shared" si="7"/>
        <v>13.3566462856512</v>
      </c>
      <c r="P31" s="13"/>
      <c r="Q31" s="13"/>
      <c r="R31" s="13"/>
    </row>
    <row r="32" spans="1:27" s="1" customFormat="1" ht="14.25" customHeight="1" x14ac:dyDescent="0.25">
      <c r="A32" s="39" t="s">
        <v>18</v>
      </c>
      <c r="B32" s="39"/>
      <c r="C32" s="39"/>
      <c r="D32" s="39"/>
      <c r="E32" s="39"/>
      <c r="F32" s="39"/>
      <c r="G32" s="39"/>
      <c r="H32" s="4">
        <v>758</v>
      </c>
      <c r="I32" s="3">
        <v>756</v>
      </c>
      <c r="J32" s="3">
        <v>64</v>
      </c>
      <c r="K32" s="3">
        <v>373</v>
      </c>
      <c r="L32" s="3">
        <v>9</v>
      </c>
      <c r="M32" s="3">
        <v>908</v>
      </c>
      <c r="N32" s="13">
        <f t="shared" si="6"/>
        <v>478</v>
      </c>
      <c r="O32" s="13">
        <f t="shared" si="7"/>
        <v>385.47788522819309</v>
      </c>
      <c r="P32" s="13"/>
      <c r="Q32" s="13"/>
      <c r="R32" s="13"/>
    </row>
    <row r="33" spans="1:29" ht="14.25" customHeight="1" x14ac:dyDescent="0.25">
      <c r="A33" s="40"/>
      <c r="B33" s="40"/>
      <c r="C33" s="40"/>
      <c r="D33" s="41" t="s">
        <v>10</v>
      </c>
      <c r="E33" s="42"/>
      <c r="F33" s="42"/>
      <c r="G33" s="42"/>
      <c r="H33" s="5">
        <v>191</v>
      </c>
      <c r="I33" s="6">
        <v>398</v>
      </c>
      <c r="J33" s="6">
        <v>21</v>
      </c>
      <c r="K33" s="6">
        <v>126</v>
      </c>
      <c r="L33" s="6">
        <v>8</v>
      </c>
      <c r="M33" s="6">
        <v>458</v>
      </c>
      <c r="N33" s="13">
        <f t="shared" si="6"/>
        <v>200.33333333333334</v>
      </c>
      <c r="O33" s="13">
        <f t="shared" si="7"/>
        <v>189.8574904149601</v>
      </c>
      <c r="P33" s="13"/>
      <c r="Q33" s="13"/>
      <c r="R33" s="13"/>
    </row>
    <row r="34" spans="1:29" ht="14.25" customHeight="1" x14ac:dyDescent="0.25">
      <c r="A34" s="36"/>
      <c r="B34" s="36"/>
      <c r="C34" s="36"/>
      <c r="D34" s="43" t="s">
        <v>11</v>
      </c>
      <c r="E34" s="44"/>
      <c r="F34" s="44"/>
      <c r="G34" s="44"/>
      <c r="H34" s="5">
        <v>151</v>
      </c>
      <c r="I34" s="6">
        <v>159</v>
      </c>
      <c r="J34" s="6">
        <v>7</v>
      </c>
      <c r="K34" s="6">
        <v>22</v>
      </c>
      <c r="L34" s="6">
        <v>0</v>
      </c>
      <c r="M34" s="6">
        <v>160</v>
      </c>
      <c r="N34" s="13">
        <f t="shared" si="6"/>
        <v>83.166666666666671</v>
      </c>
      <c r="O34" s="13">
        <f t="shared" si="7"/>
        <v>80.888606531863729</v>
      </c>
      <c r="P34" s="13"/>
      <c r="Q34" s="13"/>
      <c r="R34" s="13"/>
    </row>
    <row r="35" spans="1:29" ht="14.25" customHeight="1" x14ac:dyDescent="0.25">
      <c r="A35" s="40"/>
      <c r="B35" s="40"/>
      <c r="C35" s="40"/>
      <c r="D35" s="45" t="s">
        <v>12</v>
      </c>
      <c r="E35" s="46"/>
      <c r="F35" s="46"/>
      <c r="G35" s="46"/>
      <c r="H35" s="5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6"/>
        <v>0</v>
      </c>
      <c r="O35" s="13">
        <f t="shared" si="7"/>
        <v>0</v>
      </c>
      <c r="P35" s="13"/>
      <c r="Q35" s="13"/>
      <c r="R35" s="13"/>
    </row>
    <row r="36" spans="1:29" ht="14.25" customHeight="1" x14ac:dyDescent="0.25">
      <c r="A36" s="36"/>
      <c r="B36" s="36"/>
      <c r="C36" s="36"/>
      <c r="D36" s="37" t="s">
        <v>13</v>
      </c>
      <c r="E36" s="38"/>
      <c r="F36" s="38"/>
      <c r="G36" s="38"/>
      <c r="H36" s="5">
        <v>416</v>
      </c>
      <c r="I36" s="6">
        <v>199</v>
      </c>
      <c r="J36" s="6">
        <v>36</v>
      </c>
      <c r="K36" s="6">
        <v>225</v>
      </c>
      <c r="L36" s="6">
        <v>1</v>
      </c>
      <c r="M36" s="6">
        <v>290</v>
      </c>
      <c r="N36" s="13">
        <f t="shared" si="6"/>
        <v>194.5</v>
      </c>
      <c r="O36" s="13">
        <f t="shared" si="7"/>
        <v>156.011217545406</v>
      </c>
      <c r="P36" s="13"/>
      <c r="Q36" s="13"/>
      <c r="R36" s="13"/>
    </row>
    <row r="37" spans="1:29" s="1" customFormat="1" ht="14.25" customHeight="1" x14ac:dyDescent="0.25">
      <c r="A37" s="39" t="s">
        <v>19</v>
      </c>
      <c r="B37" s="39"/>
      <c r="C37" s="39"/>
      <c r="D37" s="39"/>
      <c r="E37" s="39"/>
      <c r="F37" s="39"/>
      <c r="G37" s="39"/>
      <c r="H37" s="4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13">
        <f t="shared" si="6"/>
        <v>0</v>
      </c>
      <c r="O37" s="13">
        <f t="shared" si="7"/>
        <v>0</v>
      </c>
      <c r="P37" s="13"/>
      <c r="Q37" s="13"/>
      <c r="R37" s="13"/>
    </row>
    <row r="38" spans="1:29" ht="14.25" customHeight="1" x14ac:dyDescent="0.25">
      <c r="A38" s="40"/>
      <c r="B38" s="40"/>
      <c r="C38" s="40"/>
      <c r="D38" s="41" t="s">
        <v>10</v>
      </c>
      <c r="E38" s="42"/>
      <c r="F38" s="42"/>
      <c r="G38" s="42"/>
      <c r="H38" s="5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6"/>
        <v>0</v>
      </c>
      <c r="O38" s="13">
        <f t="shared" si="7"/>
        <v>0</v>
      </c>
      <c r="P38" s="13"/>
      <c r="Q38" s="13"/>
      <c r="R38" s="13"/>
    </row>
    <row r="39" spans="1:29" ht="14.25" customHeight="1" x14ac:dyDescent="0.25">
      <c r="A39" s="36"/>
      <c r="B39" s="36"/>
      <c r="C39" s="36"/>
      <c r="D39" s="43" t="s">
        <v>11</v>
      </c>
      <c r="E39" s="44"/>
      <c r="F39" s="44"/>
      <c r="G39" s="44"/>
      <c r="H39" s="5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6"/>
        <v>0</v>
      </c>
      <c r="O39" s="13">
        <f t="shared" si="7"/>
        <v>0</v>
      </c>
      <c r="P39" s="13"/>
      <c r="Q39" s="13"/>
      <c r="R39" s="13"/>
    </row>
    <row r="40" spans="1:29" ht="14.25" customHeight="1" x14ac:dyDescent="0.25">
      <c r="A40" s="40"/>
      <c r="B40" s="40"/>
      <c r="C40" s="40"/>
      <c r="D40" s="45" t="s">
        <v>12</v>
      </c>
      <c r="E40" s="46"/>
      <c r="F40" s="46"/>
      <c r="G40" s="46"/>
      <c r="H40" s="5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6"/>
        <v>0</v>
      </c>
      <c r="O40" s="13">
        <f t="shared" si="7"/>
        <v>0</v>
      </c>
      <c r="P40" s="13"/>
      <c r="Q40" s="13"/>
      <c r="R40" s="13"/>
    </row>
    <row r="41" spans="1:29" ht="14.25" customHeight="1" x14ac:dyDescent="0.25">
      <c r="A41" s="36"/>
      <c r="B41" s="36"/>
      <c r="C41" s="36"/>
      <c r="D41" s="37" t="s">
        <v>13</v>
      </c>
      <c r="E41" s="38"/>
      <c r="F41" s="38"/>
      <c r="G41" s="38"/>
      <c r="H41" s="5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6"/>
        <v>0</v>
      </c>
      <c r="O41" s="13">
        <f t="shared" si="7"/>
        <v>0</v>
      </c>
      <c r="P41" s="13"/>
      <c r="Q41" s="13"/>
      <c r="R41" s="13"/>
    </row>
    <row r="42" spans="1:29" s="1" customFormat="1" ht="14.25" customHeight="1" x14ac:dyDescent="0.25">
      <c r="A42" s="39" t="s">
        <v>20</v>
      </c>
      <c r="B42" s="39"/>
      <c r="C42" s="39"/>
      <c r="D42" s="39"/>
      <c r="E42" s="39"/>
      <c r="F42" s="39"/>
      <c r="G42" s="39"/>
      <c r="H42" s="4">
        <v>84</v>
      </c>
      <c r="I42" s="3">
        <v>16</v>
      </c>
      <c r="J42" s="3">
        <v>9</v>
      </c>
      <c r="K42" s="3">
        <v>63</v>
      </c>
      <c r="L42" s="3">
        <v>15</v>
      </c>
      <c r="M42" s="3">
        <v>75</v>
      </c>
      <c r="N42" s="13">
        <f t="shared" si="6"/>
        <v>43.666666666666664</v>
      </c>
      <c r="O42" s="13">
        <f t="shared" si="7"/>
        <v>33.974500241602776</v>
      </c>
      <c r="P42" s="13"/>
      <c r="Q42" s="13"/>
      <c r="R42" s="13"/>
    </row>
    <row r="43" spans="1:29" ht="14.25" customHeight="1" x14ac:dyDescent="0.25">
      <c r="A43" s="40"/>
      <c r="B43" s="40"/>
      <c r="C43" s="40"/>
      <c r="D43" s="41" t="s">
        <v>10</v>
      </c>
      <c r="E43" s="42"/>
      <c r="F43" s="42"/>
      <c r="G43" s="42"/>
      <c r="H43" s="5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6"/>
        <v>0</v>
      </c>
      <c r="O43" s="13">
        <f t="shared" si="7"/>
        <v>0</v>
      </c>
      <c r="P43" s="13"/>
      <c r="Q43" s="13"/>
      <c r="R43" s="13"/>
      <c r="T43" s="2"/>
      <c r="U43" s="2"/>
      <c r="W43" s="2"/>
      <c r="Y43" s="2"/>
      <c r="Z43" s="2"/>
      <c r="AA43" s="11"/>
      <c r="AB43" s="2"/>
      <c r="AC43" s="14"/>
    </row>
    <row r="44" spans="1:29" ht="14.25" customHeight="1" x14ac:dyDescent="0.25">
      <c r="A44" s="36"/>
      <c r="B44" s="36"/>
      <c r="C44" s="36"/>
      <c r="D44" s="43" t="s">
        <v>11</v>
      </c>
      <c r="E44" s="44"/>
      <c r="F44" s="44"/>
      <c r="G44" s="44"/>
      <c r="H44" s="5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6"/>
        <v>0</v>
      </c>
      <c r="O44" s="13">
        <f t="shared" si="7"/>
        <v>0</v>
      </c>
      <c r="P44" s="13"/>
      <c r="Q44" s="13"/>
      <c r="R44" s="13"/>
      <c r="T44" s="2"/>
      <c r="U44" s="2"/>
      <c r="V44" s="8"/>
      <c r="W44" s="2"/>
      <c r="Y44" s="2"/>
      <c r="Z44" s="2"/>
      <c r="AA44" s="11"/>
      <c r="AB44" s="2"/>
      <c r="AC44" s="2"/>
    </row>
    <row r="45" spans="1:29" ht="14.25" customHeight="1" x14ac:dyDescent="0.25">
      <c r="A45" s="40"/>
      <c r="B45" s="40"/>
      <c r="C45" s="40"/>
      <c r="D45" s="45" t="s">
        <v>12</v>
      </c>
      <c r="E45" s="46"/>
      <c r="F45" s="46"/>
      <c r="G45" s="46"/>
      <c r="H45" s="5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6"/>
        <v>0</v>
      </c>
      <c r="O45" s="13">
        <f t="shared" si="7"/>
        <v>0</v>
      </c>
      <c r="P45" s="13"/>
      <c r="Q45" s="13"/>
      <c r="R45" s="13"/>
      <c r="T45" s="2"/>
      <c r="U45" s="2"/>
      <c r="V45" s="8"/>
      <c r="W45" s="2"/>
      <c r="Y45" s="2"/>
      <c r="Z45" s="2"/>
      <c r="AA45" s="11"/>
      <c r="AB45" s="2"/>
      <c r="AC45" s="14"/>
    </row>
    <row r="46" spans="1:29" ht="14.25" customHeight="1" x14ac:dyDescent="0.25">
      <c r="A46" s="36"/>
      <c r="B46" s="36"/>
      <c r="C46" s="36"/>
      <c r="D46" s="37" t="s">
        <v>13</v>
      </c>
      <c r="E46" s="38"/>
      <c r="F46" s="38"/>
      <c r="G46" s="38"/>
      <c r="H46" s="5">
        <v>84</v>
      </c>
      <c r="I46" s="6">
        <v>16</v>
      </c>
      <c r="J46" s="6">
        <v>9</v>
      </c>
      <c r="K46" s="6">
        <v>63</v>
      </c>
      <c r="L46" s="6">
        <v>15</v>
      </c>
      <c r="M46" s="6">
        <v>75</v>
      </c>
      <c r="N46" s="13">
        <f t="shared" si="6"/>
        <v>43.666666666666664</v>
      </c>
      <c r="O46" s="13">
        <f t="shared" si="7"/>
        <v>33.974500241602776</v>
      </c>
      <c r="P46" s="13"/>
      <c r="Q46" s="13"/>
      <c r="R46" s="13"/>
      <c r="T46" s="2"/>
      <c r="U46" s="2"/>
      <c r="V46" s="8"/>
      <c r="W46" s="2"/>
      <c r="Y46" s="2"/>
      <c r="Z46" s="2"/>
      <c r="AA46" s="11"/>
      <c r="AB46" s="2"/>
      <c r="AC46" s="2"/>
    </row>
    <row r="47" spans="1:29" s="1" customFormat="1" ht="14.25" customHeight="1" x14ac:dyDescent="0.25">
      <c r="A47" s="39" t="s">
        <v>21</v>
      </c>
      <c r="B47" s="39"/>
      <c r="C47" s="39"/>
      <c r="D47" s="39"/>
      <c r="E47" s="39"/>
      <c r="F47" s="39"/>
      <c r="G47" s="39"/>
      <c r="H47" s="4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13">
        <f t="shared" si="6"/>
        <v>0</v>
      </c>
      <c r="O47" s="13">
        <f t="shared" si="7"/>
        <v>0</v>
      </c>
      <c r="P47" s="13"/>
      <c r="Q47" s="13"/>
      <c r="R47" s="13"/>
      <c r="T47" s="2"/>
      <c r="U47" s="2"/>
      <c r="V47" s="8"/>
      <c r="W47" s="2"/>
      <c r="Y47" s="2"/>
      <c r="Z47" s="2"/>
      <c r="AA47" s="11"/>
      <c r="AB47" s="2"/>
      <c r="AC47" s="14"/>
    </row>
    <row r="48" spans="1:29" ht="14.25" customHeight="1" x14ac:dyDescent="0.25">
      <c r="A48" s="40"/>
      <c r="B48" s="40"/>
      <c r="C48" s="40"/>
      <c r="D48" s="41" t="s">
        <v>10</v>
      </c>
      <c r="E48" s="42"/>
      <c r="F48" s="42"/>
      <c r="G48" s="42"/>
      <c r="H48" s="5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6"/>
        <v>0</v>
      </c>
      <c r="O48" s="13">
        <f t="shared" si="7"/>
        <v>0</v>
      </c>
      <c r="P48" s="13"/>
      <c r="Q48" s="13"/>
      <c r="R48" s="13"/>
      <c r="T48" s="2"/>
      <c r="U48" s="2"/>
      <c r="V48" s="8"/>
      <c r="W48" s="2"/>
      <c r="Y48" s="2"/>
      <c r="Z48" s="2"/>
      <c r="AA48" s="11"/>
      <c r="AB48" s="2"/>
      <c r="AC48" s="2"/>
    </row>
    <row r="49" spans="1:30" ht="14.25" customHeight="1" x14ac:dyDescent="0.25">
      <c r="A49" s="36"/>
      <c r="B49" s="36"/>
      <c r="C49" s="36"/>
      <c r="D49" s="43" t="s">
        <v>11</v>
      </c>
      <c r="E49" s="44"/>
      <c r="F49" s="44"/>
      <c r="G49" s="44"/>
      <c r="H49" s="5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6"/>
        <v>0</v>
      </c>
      <c r="O49" s="13">
        <f t="shared" si="7"/>
        <v>0</v>
      </c>
      <c r="P49" s="13"/>
      <c r="Q49" s="13"/>
      <c r="R49" s="13"/>
      <c r="T49" s="2"/>
      <c r="U49" s="2"/>
      <c r="V49" s="8"/>
      <c r="W49" s="2"/>
      <c r="Y49" s="2"/>
      <c r="Z49" s="2"/>
      <c r="AA49" s="11"/>
      <c r="AB49" s="2"/>
      <c r="AC49" s="14"/>
    </row>
    <row r="50" spans="1:30" ht="14.25" customHeight="1" x14ac:dyDescent="0.25">
      <c r="A50" s="40"/>
      <c r="B50" s="40"/>
      <c r="C50" s="40"/>
      <c r="D50" s="45" t="s">
        <v>12</v>
      </c>
      <c r="E50" s="46"/>
      <c r="F50" s="46"/>
      <c r="G50" s="46"/>
      <c r="H50" s="5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6"/>
        <v>0</v>
      </c>
      <c r="O50" s="13">
        <f t="shared" si="7"/>
        <v>0</v>
      </c>
      <c r="P50" s="13"/>
      <c r="Q50" s="13"/>
      <c r="R50" s="13"/>
      <c r="T50" s="2"/>
      <c r="U50" s="2"/>
      <c r="V50" s="8"/>
      <c r="W50" s="2"/>
      <c r="Y50" s="2"/>
      <c r="Z50" s="2"/>
      <c r="AA50" s="11"/>
      <c r="AB50" s="2"/>
      <c r="AC50" s="2"/>
    </row>
    <row r="51" spans="1:30" ht="14.25" customHeight="1" x14ac:dyDescent="0.25">
      <c r="A51" s="36"/>
      <c r="B51" s="36"/>
      <c r="C51" s="36"/>
      <c r="D51" s="37" t="s">
        <v>13</v>
      </c>
      <c r="E51" s="38"/>
      <c r="F51" s="38"/>
      <c r="G51" s="38"/>
      <c r="H51" s="5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6"/>
        <v>0</v>
      </c>
      <c r="O51" s="13">
        <f t="shared" si="7"/>
        <v>0</v>
      </c>
      <c r="P51" s="13"/>
      <c r="Q51" s="13"/>
      <c r="R51" s="13"/>
      <c r="T51" s="2"/>
      <c r="U51" s="2"/>
      <c r="V51" s="8"/>
      <c r="W51" s="2"/>
    </row>
    <row r="52" spans="1:30" s="1" customFormat="1" ht="14.25" customHeight="1" x14ac:dyDescent="0.25">
      <c r="A52" s="39" t="s">
        <v>22</v>
      </c>
      <c r="B52" s="39"/>
      <c r="C52" s="39"/>
      <c r="D52" s="39"/>
      <c r="E52" s="39"/>
      <c r="F52" s="39"/>
      <c r="G52" s="39"/>
      <c r="H52" s="4">
        <v>1</v>
      </c>
      <c r="I52" s="3">
        <v>1</v>
      </c>
      <c r="J52" s="3">
        <v>4</v>
      </c>
      <c r="K52" s="3">
        <v>8</v>
      </c>
      <c r="L52" s="3">
        <v>0</v>
      </c>
      <c r="M52" s="3">
        <v>1</v>
      </c>
      <c r="N52" s="13">
        <f t="shared" si="6"/>
        <v>2.5</v>
      </c>
      <c r="O52" s="13">
        <f t="shared" si="7"/>
        <v>3.0166206257996713</v>
      </c>
      <c r="P52" s="13"/>
      <c r="Q52" s="13"/>
      <c r="R52" s="13"/>
      <c r="T52" s="2"/>
      <c r="U52" s="2"/>
      <c r="V52" s="8"/>
      <c r="W52" s="2"/>
    </row>
    <row r="53" spans="1:30" s="6" customFormat="1" ht="14.25" customHeight="1" x14ac:dyDescent="0.25">
      <c r="A53" s="40"/>
      <c r="B53" s="40"/>
      <c r="C53" s="40"/>
      <c r="D53" s="41" t="s">
        <v>10</v>
      </c>
      <c r="E53" s="42"/>
      <c r="F53" s="42"/>
      <c r="G53" s="42"/>
      <c r="H53" s="5">
        <v>1</v>
      </c>
      <c r="I53" s="6">
        <v>1</v>
      </c>
      <c r="J53" s="6">
        <v>4</v>
      </c>
      <c r="K53" s="6">
        <v>8</v>
      </c>
      <c r="L53" s="6">
        <v>0</v>
      </c>
      <c r="M53" s="6">
        <v>1</v>
      </c>
      <c r="N53" s="13">
        <f t="shared" si="6"/>
        <v>2.5</v>
      </c>
      <c r="O53" s="13">
        <f t="shared" si="7"/>
        <v>3.0166206257996713</v>
      </c>
      <c r="P53" s="13"/>
      <c r="Q53" s="13"/>
      <c r="R53" s="13"/>
      <c r="S53"/>
      <c r="T53" s="2"/>
      <c r="U53" s="2"/>
      <c r="V53" s="8"/>
      <c r="W53"/>
      <c r="X53"/>
      <c r="Y53"/>
      <c r="Z53"/>
      <c r="AA53"/>
      <c r="AB53"/>
      <c r="AC53"/>
      <c r="AD53"/>
    </row>
    <row r="54" spans="1:30" s="6" customFormat="1" ht="14.25" customHeight="1" x14ac:dyDescent="0.25">
      <c r="A54" s="36"/>
      <c r="B54" s="36"/>
      <c r="C54" s="36"/>
      <c r="D54" s="43" t="s">
        <v>11</v>
      </c>
      <c r="E54" s="44"/>
      <c r="F54" s="44"/>
      <c r="G54" s="44"/>
      <c r="H54" s="5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6"/>
        <v>0</v>
      </c>
      <c r="O54" s="13">
        <f t="shared" si="7"/>
        <v>0</v>
      </c>
      <c r="P54" s="13"/>
      <c r="Q54" s="13"/>
      <c r="R54" s="13"/>
      <c r="S54"/>
      <c r="T54" s="9"/>
      <c r="U54" s="2"/>
      <c r="V54" s="8"/>
      <c r="W54"/>
      <c r="X54"/>
      <c r="Y54"/>
      <c r="Z54"/>
      <c r="AA54"/>
      <c r="AB54"/>
      <c r="AC54"/>
      <c r="AD54"/>
    </row>
    <row r="55" spans="1:30" s="6" customFormat="1" ht="14.25" customHeight="1" x14ac:dyDescent="0.25">
      <c r="A55" s="40"/>
      <c r="B55" s="40"/>
      <c r="C55" s="40"/>
      <c r="D55" s="45" t="s">
        <v>12</v>
      </c>
      <c r="E55" s="46"/>
      <c r="F55" s="46"/>
      <c r="G55" s="46"/>
      <c r="H55" s="5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6"/>
        <v>0</v>
      </c>
      <c r="O55" s="13">
        <f t="shared" si="7"/>
        <v>0</v>
      </c>
      <c r="P55" s="13"/>
      <c r="Q55" s="13"/>
      <c r="R55" s="13"/>
      <c r="S55"/>
      <c r="T55" s="9"/>
      <c r="U55" s="2"/>
      <c r="V55" s="8"/>
      <c r="W55"/>
      <c r="X55"/>
      <c r="Y55"/>
      <c r="Z55"/>
      <c r="AA55"/>
      <c r="AB55"/>
      <c r="AC55"/>
      <c r="AD55"/>
    </row>
    <row r="56" spans="1:30" s="6" customFormat="1" ht="14.25" customHeight="1" x14ac:dyDescent="0.25">
      <c r="A56" s="36"/>
      <c r="B56" s="36"/>
      <c r="C56" s="36"/>
      <c r="D56" s="37" t="s">
        <v>13</v>
      </c>
      <c r="E56" s="38"/>
      <c r="F56" s="38"/>
      <c r="G56" s="38"/>
      <c r="H56" s="5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6"/>
        <v>0</v>
      </c>
      <c r="O56" s="13">
        <f t="shared" si="7"/>
        <v>0</v>
      </c>
      <c r="P56" s="13"/>
      <c r="Q56" s="13"/>
      <c r="R56" s="13"/>
      <c r="S56"/>
      <c r="T56" s="9"/>
      <c r="U56" s="2"/>
      <c r="V56" s="8"/>
      <c r="W56"/>
      <c r="X56"/>
      <c r="Y56"/>
      <c r="Z56"/>
      <c r="AA56"/>
      <c r="AB56"/>
      <c r="AC56"/>
      <c r="AD56"/>
    </row>
    <row r="57" spans="1:30" x14ac:dyDescent="0.25">
      <c r="T57" s="9"/>
      <c r="U57" s="2"/>
      <c r="V57" s="8"/>
    </row>
    <row r="58" spans="1:30" x14ac:dyDescent="0.25">
      <c r="T58" s="9"/>
      <c r="U58" s="2"/>
      <c r="V58" s="8"/>
    </row>
    <row r="59" spans="1:30" x14ac:dyDescent="0.25">
      <c r="T59" s="9"/>
      <c r="U59" s="2"/>
      <c r="V59" s="8"/>
    </row>
    <row r="60" spans="1:30" x14ac:dyDescent="0.25">
      <c r="T60" s="9"/>
      <c r="U60" s="2"/>
      <c r="V60" s="8"/>
    </row>
    <row r="61" spans="1:30" x14ac:dyDescent="0.25">
      <c r="T61" s="9"/>
      <c r="U61" s="2"/>
      <c r="V61" s="8"/>
    </row>
    <row r="62" spans="1:30" x14ac:dyDescent="0.25">
      <c r="T62" s="9"/>
      <c r="U62" s="2"/>
      <c r="V62" s="8"/>
    </row>
    <row r="63" spans="1:30" x14ac:dyDescent="0.25">
      <c r="T63" s="9"/>
      <c r="U63" s="2"/>
      <c r="V63" s="8"/>
    </row>
    <row r="64" spans="1:30" x14ac:dyDescent="0.25">
      <c r="T64" s="9"/>
      <c r="U64" s="2"/>
      <c r="V64" s="8"/>
    </row>
    <row r="65" spans="20:22" x14ac:dyDescent="0.25">
      <c r="T65" s="9"/>
      <c r="U65" s="2"/>
      <c r="V65" s="8"/>
    </row>
    <row r="66" spans="20:22" x14ac:dyDescent="0.25">
      <c r="T66" s="9"/>
      <c r="U66" s="2"/>
      <c r="V66" s="8"/>
    </row>
    <row r="67" spans="20:22" x14ac:dyDescent="0.25">
      <c r="T67" s="9"/>
      <c r="U67" s="2"/>
      <c r="V67" s="8"/>
    </row>
    <row r="68" spans="20:22" x14ac:dyDescent="0.25">
      <c r="T68" s="9"/>
      <c r="U68" s="2"/>
      <c r="V68" s="8"/>
    </row>
    <row r="69" spans="20:22" x14ac:dyDescent="0.25">
      <c r="T69" s="9"/>
      <c r="U69" s="2"/>
      <c r="V69" s="8"/>
    </row>
    <row r="70" spans="20:22" x14ac:dyDescent="0.25">
      <c r="T70" s="9"/>
      <c r="U70" s="2"/>
      <c r="V70" s="8"/>
    </row>
    <row r="71" spans="20:22" x14ac:dyDescent="0.25">
      <c r="T71" s="9"/>
      <c r="U71" s="2"/>
      <c r="V71" s="8"/>
    </row>
    <row r="72" spans="20:22" x14ac:dyDescent="0.25">
      <c r="T72" s="9"/>
      <c r="U72" s="2"/>
      <c r="V72" s="8"/>
    </row>
    <row r="73" spans="20:22" x14ac:dyDescent="0.25">
      <c r="T73" s="9"/>
      <c r="U73" s="2"/>
      <c r="V73" s="8"/>
    </row>
    <row r="74" spans="20:22" x14ac:dyDescent="0.25">
      <c r="T74" s="9"/>
      <c r="U74" s="2"/>
      <c r="V74" s="8"/>
    </row>
    <row r="75" spans="20:22" x14ac:dyDescent="0.25">
      <c r="T75" s="9"/>
      <c r="U75" s="2"/>
      <c r="V75" s="8"/>
    </row>
    <row r="76" spans="20:22" x14ac:dyDescent="0.25">
      <c r="T76" s="9"/>
      <c r="U76" s="2"/>
      <c r="V76" s="8"/>
    </row>
    <row r="77" spans="20:22" x14ac:dyDescent="0.25">
      <c r="T77" s="9"/>
      <c r="U77" s="2"/>
      <c r="V77" s="8"/>
    </row>
    <row r="78" spans="20:22" x14ac:dyDescent="0.25">
      <c r="T78" s="9"/>
      <c r="U78" s="2"/>
      <c r="V78" s="8"/>
    </row>
    <row r="79" spans="20:22" x14ac:dyDescent="0.25">
      <c r="T79" s="9"/>
      <c r="U79" s="2"/>
      <c r="V79" s="8"/>
    </row>
    <row r="80" spans="20:22" x14ac:dyDescent="0.25">
      <c r="T80" s="9"/>
      <c r="U80" s="2"/>
      <c r="V80" s="8"/>
    </row>
    <row r="81" spans="20:22" x14ac:dyDescent="0.25">
      <c r="T81" s="9"/>
      <c r="U81" s="2"/>
      <c r="V81" s="8"/>
    </row>
    <row r="82" spans="20:22" x14ac:dyDescent="0.25">
      <c r="T82" s="9"/>
      <c r="U82" s="2"/>
      <c r="V82" s="8"/>
    </row>
    <row r="83" spans="20:22" x14ac:dyDescent="0.25">
      <c r="T83" s="9"/>
      <c r="U83" s="2"/>
      <c r="V83" s="8"/>
    </row>
    <row r="84" spans="20:22" x14ac:dyDescent="0.25">
      <c r="T84" s="9"/>
      <c r="U84" s="2"/>
      <c r="V84" s="8"/>
    </row>
    <row r="85" spans="20:22" x14ac:dyDescent="0.25">
      <c r="T85" s="9"/>
      <c r="U85" s="2"/>
      <c r="V85" s="8"/>
    </row>
    <row r="86" spans="20:22" x14ac:dyDescent="0.25">
      <c r="T86" s="9"/>
      <c r="U86" s="2"/>
      <c r="V86" s="8"/>
    </row>
    <row r="87" spans="20:22" x14ac:dyDescent="0.25">
      <c r="T87" s="9"/>
      <c r="U87" s="2"/>
      <c r="V87" s="8"/>
    </row>
    <row r="88" spans="20:22" x14ac:dyDescent="0.25">
      <c r="T88" s="9"/>
      <c r="U88" s="2"/>
      <c r="V88" s="8"/>
    </row>
    <row r="89" spans="20:22" x14ac:dyDescent="0.25">
      <c r="T89" s="9"/>
      <c r="U89" s="2"/>
      <c r="V89" s="8"/>
    </row>
    <row r="90" spans="20:22" x14ac:dyDescent="0.25">
      <c r="T90" s="9"/>
      <c r="U90" s="2"/>
      <c r="V90" s="8"/>
    </row>
    <row r="91" spans="20:22" x14ac:dyDescent="0.25">
      <c r="T91" s="9"/>
      <c r="U91" s="2"/>
      <c r="V91" s="8"/>
    </row>
    <row r="92" spans="20:22" x14ac:dyDescent="0.25">
      <c r="T92" s="9"/>
      <c r="U92" s="2"/>
      <c r="V92" s="8"/>
    </row>
    <row r="93" spans="20:22" x14ac:dyDescent="0.25">
      <c r="T93" s="9"/>
      <c r="U93" s="2"/>
      <c r="V93" s="8"/>
    </row>
    <row r="94" spans="20:22" x14ac:dyDescent="0.25">
      <c r="T94" s="9"/>
      <c r="U94" s="2"/>
      <c r="V94" s="8"/>
    </row>
    <row r="95" spans="20:22" x14ac:dyDescent="0.25">
      <c r="T95" s="9"/>
      <c r="U95" s="2"/>
      <c r="V95" s="8"/>
    </row>
    <row r="96" spans="20:22" x14ac:dyDescent="0.25">
      <c r="T96" s="9"/>
      <c r="U96" s="2"/>
      <c r="V96" s="8"/>
    </row>
    <row r="97" spans="20:22" x14ac:dyDescent="0.25">
      <c r="T97" s="9"/>
      <c r="U97" s="2"/>
      <c r="V97" s="8"/>
    </row>
    <row r="98" spans="20:22" x14ac:dyDescent="0.25">
      <c r="T98" s="9"/>
      <c r="U98" s="2"/>
      <c r="V98" s="8"/>
    </row>
    <row r="99" spans="20:22" x14ac:dyDescent="0.25">
      <c r="T99" s="9"/>
      <c r="U99" s="2"/>
      <c r="V99" s="8"/>
    </row>
    <row r="100" spans="20:22" x14ac:dyDescent="0.25">
      <c r="T100" s="9"/>
      <c r="U100" s="2"/>
      <c r="V100" s="8"/>
    </row>
    <row r="101" spans="20:22" x14ac:dyDescent="0.25">
      <c r="T101" s="9"/>
      <c r="U101" s="2"/>
      <c r="V101" s="8"/>
    </row>
    <row r="102" spans="20:22" x14ac:dyDescent="0.25">
      <c r="T102" s="9"/>
      <c r="U102" s="2"/>
      <c r="V102" s="8"/>
    </row>
    <row r="103" spans="20:22" x14ac:dyDescent="0.25">
      <c r="T103" s="9"/>
      <c r="U103" s="2"/>
      <c r="V103" s="8"/>
    </row>
  </sheetData>
  <mergeCells count="96">
    <mergeCell ref="Y5:AB5"/>
    <mergeCell ref="D6:G6"/>
    <mergeCell ref="A10:C10"/>
    <mergeCell ref="D10:G10"/>
    <mergeCell ref="A2:G2"/>
    <mergeCell ref="D3:G3"/>
    <mergeCell ref="D4:G4"/>
    <mergeCell ref="D5:G5"/>
    <mergeCell ref="A7:G7"/>
    <mergeCell ref="A8:C8"/>
    <mergeCell ref="D8:G8"/>
    <mergeCell ref="A9:C9"/>
    <mergeCell ref="D9:G9"/>
    <mergeCell ref="A18:C18"/>
    <mergeCell ref="D18:G18"/>
    <mergeCell ref="A11:C11"/>
    <mergeCell ref="D11:G11"/>
    <mergeCell ref="A12:G12"/>
    <mergeCell ref="A13:C13"/>
    <mergeCell ref="D13:G13"/>
    <mergeCell ref="A14:C14"/>
    <mergeCell ref="D14:G14"/>
    <mergeCell ref="A15:C15"/>
    <mergeCell ref="D15:G15"/>
    <mergeCell ref="A16:C16"/>
    <mergeCell ref="D16:G16"/>
    <mergeCell ref="A17:G17"/>
    <mergeCell ref="A25:C25"/>
    <mergeCell ref="D25:G25"/>
    <mergeCell ref="A19:C19"/>
    <mergeCell ref="D19:G19"/>
    <mergeCell ref="A20:C20"/>
    <mergeCell ref="D20:G20"/>
    <mergeCell ref="A21:C21"/>
    <mergeCell ref="D21:G21"/>
    <mergeCell ref="A22:G22"/>
    <mergeCell ref="A23:C23"/>
    <mergeCell ref="D23:G23"/>
    <mergeCell ref="A24:C24"/>
    <mergeCell ref="D24:G24"/>
    <mergeCell ref="A33:C33"/>
    <mergeCell ref="D33:G33"/>
    <mergeCell ref="A26:C26"/>
    <mergeCell ref="D26:G26"/>
    <mergeCell ref="A27:G27"/>
    <mergeCell ref="A28:C28"/>
    <mergeCell ref="D28:G28"/>
    <mergeCell ref="A29:C29"/>
    <mergeCell ref="D29:G29"/>
    <mergeCell ref="A30:C30"/>
    <mergeCell ref="D30:G30"/>
    <mergeCell ref="A31:C31"/>
    <mergeCell ref="D31:G31"/>
    <mergeCell ref="A32:G32"/>
    <mergeCell ref="A40:C40"/>
    <mergeCell ref="D40:G40"/>
    <mergeCell ref="A34:C34"/>
    <mergeCell ref="D34:G34"/>
    <mergeCell ref="A35:C35"/>
    <mergeCell ref="D35:G35"/>
    <mergeCell ref="A36:C36"/>
    <mergeCell ref="D36:G36"/>
    <mergeCell ref="A37:G37"/>
    <mergeCell ref="A38:C38"/>
    <mergeCell ref="D38:G38"/>
    <mergeCell ref="A39:C39"/>
    <mergeCell ref="D39:G39"/>
    <mergeCell ref="A48:C48"/>
    <mergeCell ref="D48:G48"/>
    <mergeCell ref="A41:C41"/>
    <mergeCell ref="D41:G41"/>
    <mergeCell ref="A42:G42"/>
    <mergeCell ref="A43:C43"/>
    <mergeCell ref="D43:G43"/>
    <mergeCell ref="A44:C44"/>
    <mergeCell ref="D44:G44"/>
    <mergeCell ref="A45:C45"/>
    <mergeCell ref="D45:G45"/>
    <mergeCell ref="A46:C46"/>
    <mergeCell ref="D46:G46"/>
    <mergeCell ref="A47:G47"/>
    <mergeCell ref="A49:C49"/>
    <mergeCell ref="D49:G49"/>
    <mergeCell ref="A50:C50"/>
    <mergeCell ref="D50:G50"/>
    <mergeCell ref="A51:C51"/>
    <mergeCell ref="D51:G51"/>
    <mergeCell ref="A56:C56"/>
    <mergeCell ref="D56:G56"/>
    <mergeCell ref="A52:G52"/>
    <mergeCell ref="A53:C53"/>
    <mergeCell ref="D53:G53"/>
    <mergeCell ref="A54:C54"/>
    <mergeCell ref="D54:G54"/>
    <mergeCell ref="A55:C55"/>
    <mergeCell ref="D55:G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405F-77F7-499D-818C-D7B5BD634A99}">
  <dimension ref="A1:AF103"/>
  <sheetViews>
    <sheetView zoomScale="70" zoomScaleNormal="70" workbookViewId="0">
      <selection activeCell="H2" sqref="H2:M2"/>
    </sheetView>
  </sheetViews>
  <sheetFormatPr baseColWidth="10" defaultRowHeight="15" x14ac:dyDescent="0.25"/>
  <cols>
    <col min="1" max="3" width="4.42578125" customWidth="1"/>
    <col min="8" max="11" width="12.7109375" style="6" customWidth="1"/>
    <col min="12" max="13" width="15.85546875" style="6" customWidth="1"/>
    <col min="16" max="16" width="3.5703125" customWidth="1"/>
    <col min="17" max="17" width="6" bestFit="1" customWidth="1"/>
    <col min="18" max="18" width="39.42578125" bestFit="1" customWidth="1"/>
    <col min="19" max="30" width="8.85546875" customWidth="1"/>
  </cols>
  <sheetData>
    <row r="1" spans="1:32" ht="33" customHeight="1" x14ac:dyDescent="0.25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12" t="s">
        <v>40</v>
      </c>
      <c r="O1" s="12" t="s">
        <v>41</v>
      </c>
    </row>
    <row r="2" spans="1:32" ht="15" customHeight="1" x14ac:dyDescent="0.25">
      <c r="A2" s="50" t="s">
        <v>42</v>
      </c>
      <c r="B2" s="50"/>
      <c r="C2" s="50"/>
      <c r="D2" s="50"/>
      <c r="E2" s="50"/>
      <c r="F2" s="50"/>
      <c r="G2" s="50"/>
      <c r="H2" s="24">
        <f>SUM(H7,H12,H17,H22,H27,H32,H37,H42,H47,H52)</f>
        <v>1113</v>
      </c>
      <c r="I2" s="24">
        <f t="shared" ref="I2:L2" si="0">SUM(I7,I12,I17,I22,I27,I32,I37,I42,I47,I52)</f>
        <v>1130</v>
      </c>
      <c r="J2" s="24">
        <f t="shared" si="0"/>
        <v>1353</v>
      </c>
      <c r="K2" s="24">
        <f t="shared" si="0"/>
        <v>1108</v>
      </c>
      <c r="L2" s="24">
        <f t="shared" si="0"/>
        <v>57</v>
      </c>
      <c r="M2" s="24">
        <f>SUM(M7,M12,M17,M22,M27,M32,M37,M42,M47,M52)</f>
        <v>1423</v>
      </c>
      <c r="N2" s="13">
        <f t="shared" ref="N2:N6" si="1">AVERAGE(H2:M2)</f>
        <v>1030.6666666666667</v>
      </c>
      <c r="O2" s="13">
        <f t="shared" ref="O2:O6" si="2">_xlfn.STDEV.S(H2:M2)</f>
        <v>495.67677640440917</v>
      </c>
    </row>
    <row r="3" spans="1:32" ht="15" customHeight="1" x14ac:dyDescent="0.25">
      <c r="D3" s="51" t="s">
        <v>10</v>
      </c>
      <c r="E3" s="52"/>
      <c r="F3" s="52"/>
      <c r="G3" s="52"/>
      <c r="H3" s="24">
        <f>SUM(H8,H13,H18,H23,H28,H33,H38,H43,H48,H53)</f>
        <v>210</v>
      </c>
      <c r="I3" s="24">
        <f t="shared" ref="I3:M3" si="3">SUM(I8,I13,I18,I23,I28,I33,I38,I43,I48,I53)</f>
        <v>426</v>
      </c>
      <c r="J3" s="24">
        <f t="shared" si="3"/>
        <v>738</v>
      </c>
      <c r="K3" s="24">
        <f t="shared" si="3"/>
        <v>371</v>
      </c>
      <c r="L3" s="24">
        <f t="shared" si="3"/>
        <v>8</v>
      </c>
      <c r="M3" s="24">
        <f t="shared" si="3"/>
        <v>487</v>
      </c>
      <c r="N3" s="13">
        <f t="shared" si="1"/>
        <v>373.33333333333331</v>
      </c>
      <c r="O3" s="13">
        <f t="shared" si="2"/>
        <v>248.5265914679286</v>
      </c>
    </row>
    <row r="4" spans="1:32" ht="15" customHeight="1" x14ac:dyDescent="0.25">
      <c r="D4" s="53" t="s">
        <v>11</v>
      </c>
      <c r="E4" s="54"/>
      <c r="F4" s="54"/>
      <c r="G4" s="54"/>
      <c r="H4" s="24">
        <f t="shared" ref="H4:M6" si="4">SUM(H9,H14,H19,H24,H29,H34,H39,H44,H49,H54)</f>
        <v>243</v>
      </c>
      <c r="I4" s="24">
        <f t="shared" si="4"/>
        <v>444</v>
      </c>
      <c r="J4" s="24">
        <f t="shared" si="4"/>
        <v>60</v>
      </c>
      <c r="K4" s="24">
        <f t="shared" si="4"/>
        <v>142</v>
      </c>
      <c r="L4" s="24">
        <f t="shared" si="4"/>
        <v>11</v>
      </c>
      <c r="M4" s="24">
        <f t="shared" si="4"/>
        <v>458</v>
      </c>
      <c r="N4" s="13">
        <f t="shared" si="1"/>
        <v>226.33333333333334</v>
      </c>
      <c r="O4" s="13">
        <f t="shared" si="2"/>
        <v>191.03577326424144</v>
      </c>
    </row>
    <row r="5" spans="1:32" ht="15" customHeight="1" x14ac:dyDescent="0.25">
      <c r="D5" s="55" t="s">
        <v>12</v>
      </c>
      <c r="E5" s="56"/>
      <c r="F5" s="56"/>
      <c r="G5" s="56"/>
      <c r="H5" s="24">
        <f t="shared" si="4"/>
        <v>7</v>
      </c>
      <c r="I5" s="24">
        <f t="shared" si="4"/>
        <v>8</v>
      </c>
      <c r="J5" s="24">
        <f t="shared" si="4"/>
        <v>76</v>
      </c>
      <c r="K5" s="24">
        <f t="shared" si="4"/>
        <v>117</v>
      </c>
      <c r="L5" s="24">
        <f t="shared" si="4"/>
        <v>0</v>
      </c>
      <c r="M5" s="24">
        <f t="shared" si="4"/>
        <v>10</v>
      </c>
      <c r="N5" s="13">
        <f t="shared" si="1"/>
        <v>36.333333333333336</v>
      </c>
      <c r="O5" s="13">
        <f t="shared" si="2"/>
        <v>48.491923726190386</v>
      </c>
      <c r="S5" s="1"/>
      <c r="T5" s="1"/>
      <c r="U5" s="1"/>
      <c r="V5" s="1"/>
      <c r="W5" s="1"/>
      <c r="X5" s="1"/>
      <c r="Y5" s="47" t="s">
        <v>43</v>
      </c>
      <c r="Z5" s="47"/>
      <c r="AA5" s="47"/>
      <c r="AB5" s="47"/>
      <c r="AC5" s="1" t="s">
        <v>44</v>
      </c>
      <c r="AD5" s="1" t="s">
        <v>45</v>
      </c>
    </row>
    <row r="6" spans="1:32" ht="15" customHeight="1" x14ac:dyDescent="0.25">
      <c r="D6" s="48" t="s">
        <v>13</v>
      </c>
      <c r="E6" s="49"/>
      <c r="F6" s="49"/>
      <c r="G6" s="49"/>
      <c r="H6" s="24">
        <f t="shared" si="4"/>
        <v>653</v>
      </c>
      <c r="I6" s="24">
        <f t="shared" si="4"/>
        <v>252</v>
      </c>
      <c r="J6" s="24">
        <f t="shared" si="4"/>
        <v>479</v>
      </c>
      <c r="K6" s="24">
        <f t="shared" si="4"/>
        <v>478</v>
      </c>
      <c r="L6" s="24">
        <f t="shared" si="4"/>
        <v>38</v>
      </c>
      <c r="M6" s="24">
        <f t="shared" si="4"/>
        <v>468</v>
      </c>
      <c r="N6" s="13">
        <f t="shared" si="1"/>
        <v>394.66666666666669</v>
      </c>
      <c r="O6" s="13">
        <f t="shared" si="2"/>
        <v>216.21069970440101</v>
      </c>
      <c r="S6" s="1" t="str">
        <f>H1</f>
        <v>Magento Open Source</v>
      </c>
      <c r="T6" s="1" t="str">
        <f t="shared" ref="T6:X6" si="5">I1</f>
        <v>OpenCart</v>
      </c>
      <c r="U6" s="1" t="str">
        <f t="shared" si="5"/>
        <v>osCommerce</v>
      </c>
      <c r="V6" s="1" t="str">
        <f t="shared" si="5"/>
        <v>PrestaShop</v>
      </c>
      <c r="W6" s="1" t="str">
        <f t="shared" si="5"/>
        <v>SpreeCommerce</v>
      </c>
      <c r="X6" s="1" t="str">
        <f t="shared" si="5"/>
        <v>WooCommerce</v>
      </c>
      <c r="Y6" s="1" t="s">
        <v>10</v>
      </c>
      <c r="Z6" s="1" t="s">
        <v>11</v>
      </c>
      <c r="AA6" s="1" t="s">
        <v>12</v>
      </c>
      <c r="AB6" s="1" t="s">
        <v>13</v>
      </c>
      <c r="AC6" s="1"/>
      <c r="AD6" s="1"/>
    </row>
    <row r="7" spans="1:32" s="1" customFormat="1" ht="14.25" customHeight="1" x14ac:dyDescent="0.25">
      <c r="A7" s="39" t="s">
        <v>23</v>
      </c>
      <c r="B7" s="39"/>
      <c r="C7" s="39"/>
      <c r="D7" s="39"/>
      <c r="E7" s="39"/>
      <c r="F7" s="39"/>
      <c r="G7" s="39"/>
      <c r="H7" s="4">
        <v>3</v>
      </c>
      <c r="I7" s="3">
        <v>70</v>
      </c>
      <c r="J7" s="3">
        <v>10</v>
      </c>
      <c r="K7" s="3">
        <v>9</v>
      </c>
      <c r="L7" s="3">
        <v>0</v>
      </c>
      <c r="M7" s="3">
        <v>70</v>
      </c>
      <c r="N7" s="13">
        <f>AVERAGE(H7:M7)</f>
        <v>27</v>
      </c>
      <c r="O7" s="13">
        <f>_xlfn.STDEV.S(H7:M7)</f>
        <v>33.514176105045458</v>
      </c>
      <c r="P7" s="13"/>
      <c r="Q7" s="14" t="s">
        <v>56</v>
      </c>
      <c r="R7" s="11" t="str">
        <f>A7</f>
        <v>M1 Weak Server Side Controls</v>
      </c>
      <c r="S7" s="11">
        <f t="shared" ref="S7:X7" si="6">H7</f>
        <v>3</v>
      </c>
      <c r="T7" s="11">
        <f t="shared" si="6"/>
        <v>70</v>
      </c>
      <c r="U7" s="11">
        <f t="shared" si="6"/>
        <v>10</v>
      </c>
      <c r="V7" s="11">
        <f t="shared" si="6"/>
        <v>9</v>
      </c>
      <c r="W7" s="11">
        <f t="shared" si="6"/>
        <v>0</v>
      </c>
      <c r="X7" s="11">
        <f t="shared" si="6"/>
        <v>70</v>
      </c>
      <c r="Y7" s="11">
        <f>$N$8</f>
        <v>2.5</v>
      </c>
      <c r="Z7" s="11">
        <f>$N$9</f>
        <v>24</v>
      </c>
      <c r="AA7" s="11">
        <f>$N$10</f>
        <v>0</v>
      </c>
      <c r="AB7" s="11">
        <f>$N$11</f>
        <v>0.5</v>
      </c>
      <c r="AC7" s="10">
        <f>AVERAGE(S7:X7)</f>
        <v>27</v>
      </c>
      <c r="AD7" s="10">
        <f>_xlfn.STDEV.S(S7:X7)</f>
        <v>33.514176105045458</v>
      </c>
    </row>
    <row r="8" spans="1:32" ht="14.25" customHeight="1" x14ac:dyDescent="0.25">
      <c r="A8" s="40"/>
      <c r="B8" s="40"/>
      <c r="C8" s="58"/>
      <c r="D8" s="41" t="s">
        <v>10</v>
      </c>
      <c r="E8" s="42"/>
      <c r="F8" s="42"/>
      <c r="G8" s="42"/>
      <c r="H8" s="5">
        <v>1</v>
      </c>
      <c r="I8" s="6">
        <v>1</v>
      </c>
      <c r="J8" s="6">
        <v>4</v>
      </c>
      <c r="K8" s="6">
        <v>8</v>
      </c>
      <c r="L8" s="6">
        <v>0</v>
      </c>
      <c r="M8" s="6">
        <v>1</v>
      </c>
      <c r="N8" s="13">
        <f t="shared" ref="N8:N56" si="7">AVERAGE(H8:M8)</f>
        <v>2.5</v>
      </c>
      <c r="O8" s="13">
        <f t="shared" ref="O8:O56" si="8">_xlfn.STDEV.S(H8:M8)</f>
        <v>3.0166206257996713</v>
      </c>
      <c r="P8" s="13"/>
      <c r="Q8" s="14" t="s">
        <v>57</v>
      </c>
      <c r="R8" s="11" t="str">
        <f>A12</f>
        <v>M2 Insecure Data Storage</v>
      </c>
      <c r="S8" s="11">
        <f t="shared" ref="S8:X8" si="9">H12</f>
        <v>489</v>
      </c>
      <c r="T8" s="11">
        <f t="shared" si="9"/>
        <v>173</v>
      </c>
      <c r="U8" s="11">
        <f t="shared" si="9"/>
        <v>435</v>
      </c>
      <c r="V8" s="11">
        <f t="shared" si="9"/>
        <v>142</v>
      </c>
      <c r="W8" s="11">
        <f t="shared" si="9"/>
        <v>1</v>
      </c>
      <c r="X8" s="11">
        <f t="shared" si="9"/>
        <v>229</v>
      </c>
      <c r="Y8" s="11">
        <f>$N$13</f>
        <v>13.166666666666666</v>
      </c>
      <c r="Z8" s="11">
        <f>$N$14</f>
        <v>73.666666666666671</v>
      </c>
      <c r="AA8" s="11">
        <f>$N$15</f>
        <v>0</v>
      </c>
      <c r="AB8" s="11">
        <f>$N$16</f>
        <v>158</v>
      </c>
      <c r="AC8" s="10">
        <f t="shared" ref="AC8:AC16" si="10">AVERAGE(S8:X8)</f>
        <v>244.83333333333334</v>
      </c>
      <c r="AD8" s="10">
        <f t="shared" ref="AD8:AD16" si="11">_xlfn.STDEV.S(S8:X8)</f>
        <v>185.05179455132733</v>
      </c>
      <c r="AF8" s="1"/>
    </row>
    <row r="9" spans="1:32" ht="14.25" customHeight="1" x14ac:dyDescent="0.25">
      <c r="A9" s="36"/>
      <c r="B9" s="36"/>
      <c r="C9" s="57"/>
      <c r="D9" s="43" t="s">
        <v>11</v>
      </c>
      <c r="E9" s="44"/>
      <c r="F9" s="44"/>
      <c r="G9" s="44"/>
      <c r="H9" s="5">
        <v>0</v>
      </c>
      <c r="I9" s="6">
        <v>69</v>
      </c>
      <c r="J9" s="6">
        <v>6</v>
      </c>
      <c r="K9" s="6">
        <v>0</v>
      </c>
      <c r="L9" s="6">
        <v>0</v>
      </c>
      <c r="M9" s="6">
        <v>69</v>
      </c>
      <c r="N9" s="13">
        <f t="shared" si="7"/>
        <v>24</v>
      </c>
      <c r="O9" s="13">
        <f t="shared" si="8"/>
        <v>34.934223907223128</v>
      </c>
      <c r="P9" s="13"/>
      <c r="Q9" s="14" t="s">
        <v>58</v>
      </c>
      <c r="R9" s="11" t="str">
        <f>A17</f>
        <v>M3 Insufficient Transport Layer Protection</v>
      </c>
      <c r="S9" s="11">
        <f t="shared" ref="S9:X9" si="12">H17</f>
        <v>0</v>
      </c>
      <c r="T9" s="11">
        <f t="shared" si="12"/>
        <v>0</v>
      </c>
      <c r="U9" s="11">
        <f t="shared" si="12"/>
        <v>0</v>
      </c>
      <c r="V9" s="11">
        <f t="shared" si="12"/>
        <v>0</v>
      </c>
      <c r="W9" s="11">
        <f t="shared" si="12"/>
        <v>0</v>
      </c>
      <c r="X9" s="11">
        <f t="shared" si="12"/>
        <v>0</v>
      </c>
      <c r="Y9" s="11">
        <f>$N$18</f>
        <v>0</v>
      </c>
      <c r="Z9" s="11">
        <f>$N$19</f>
        <v>0</v>
      </c>
      <c r="AA9" s="11">
        <f>$N$20</f>
        <v>0</v>
      </c>
      <c r="AB9" s="11">
        <f>$N$21</f>
        <v>0</v>
      </c>
      <c r="AC9" s="10">
        <f t="shared" si="10"/>
        <v>0</v>
      </c>
      <c r="AD9" s="10">
        <f t="shared" si="11"/>
        <v>0</v>
      </c>
      <c r="AF9" s="1"/>
    </row>
    <row r="10" spans="1:32" ht="14.25" customHeight="1" x14ac:dyDescent="0.25">
      <c r="A10" s="40"/>
      <c r="B10" s="40"/>
      <c r="C10" s="58"/>
      <c r="D10" s="45" t="s">
        <v>12</v>
      </c>
      <c r="E10" s="46"/>
      <c r="F10" s="46"/>
      <c r="G10" s="46"/>
      <c r="H10" s="5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3">
        <f t="shared" si="7"/>
        <v>0</v>
      </c>
      <c r="O10" s="13">
        <f t="shared" si="8"/>
        <v>0</v>
      </c>
      <c r="P10" s="13"/>
      <c r="Q10" s="14" t="s">
        <v>59</v>
      </c>
      <c r="R10" s="11" t="str">
        <f>A22</f>
        <v>M4 Unintended Data Leakage</v>
      </c>
      <c r="S10" s="11">
        <f t="shared" ref="S10:X10" si="13">H22</f>
        <v>82</v>
      </c>
      <c r="T10" s="11">
        <f t="shared" si="13"/>
        <v>34</v>
      </c>
      <c r="U10" s="11">
        <f t="shared" si="13"/>
        <v>9</v>
      </c>
      <c r="V10" s="11">
        <f t="shared" si="13"/>
        <v>143</v>
      </c>
      <c r="W10" s="11">
        <f t="shared" si="13"/>
        <v>19</v>
      </c>
      <c r="X10" s="11">
        <f t="shared" si="13"/>
        <v>95</v>
      </c>
      <c r="Y10" s="11">
        <f>$N$23</f>
        <v>0.33333333333333331</v>
      </c>
      <c r="Z10" s="11">
        <f>$N$24</f>
        <v>5.5</v>
      </c>
      <c r="AA10" s="11">
        <f>$N$25</f>
        <v>0</v>
      </c>
      <c r="AB10" s="11">
        <f>$N$26</f>
        <v>57.833333333333336</v>
      </c>
      <c r="AC10" s="10">
        <f t="shared" si="10"/>
        <v>63.666666666666664</v>
      </c>
      <c r="AD10" s="10">
        <f t="shared" si="11"/>
        <v>51.914031500805891</v>
      </c>
      <c r="AF10" s="1"/>
    </row>
    <row r="11" spans="1:32" ht="14.25" customHeight="1" x14ac:dyDescent="0.25">
      <c r="A11" s="36"/>
      <c r="B11" s="36"/>
      <c r="C11" s="57"/>
      <c r="D11" s="37" t="s">
        <v>13</v>
      </c>
      <c r="E11" s="38"/>
      <c r="F11" s="38"/>
      <c r="G11" s="38"/>
      <c r="H11" s="5">
        <v>2</v>
      </c>
      <c r="I11" s="6">
        <v>0</v>
      </c>
      <c r="J11" s="6">
        <v>0</v>
      </c>
      <c r="K11" s="6">
        <v>1</v>
      </c>
      <c r="L11" s="6">
        <v>0</v>
      </c>
      <c r="M11" s="6">
        <v>0</v>
      </c>
      <c r="N11" s="13">
        <f t="shared" si="7"/>
        <v>0.5</v>
      </c>
      <c r="O11" s="13">
        <f t="shared" si="8"/>
        <v>0.83666002653407556</v>
      </c>
      <c r="P11" s="13"/>
      <c r="Q11" s="14" t="s">
        <v>60</v>
      </c>
      <c r="R11" s="11" t="str">
        <f>A27</f>
        <v>M5 Poor Authorization and Authentication</v>
      </c>
      <c r="S11" s="11">
        <f t="shared" ref="S11:X11" si="14">H27</f>
        <v>115</v>
      </c>
      <c r="T11" s="11">
        <f t="shared" si="14"/>
        <v>22</v>
      </c>
      <c r="U11" s="11">
        <f t="shared" si="14"/>
        <v>17</v>
      </c>
      <c r="V11" s="11">
        <f t="shared" si="14"/>
        <v>73</v>
      </c>
      <c r="W11" s="11">
        <f t="shared" si="14"/>
        <v>15</v>
      </c>
      <c r="X11" s="11">
        <f t="shared" si="14"/>
        <v>81</v>
      </c>
      <c r="Y11" s="11">
        <f>$N$28</f>
        <v>0</v>
      </c>
      <c r="Z11" s="11">
        <f>$N$29</f>
        <v>3.1666666666666665</v>
      </c>
      <c r="AA11" s="11">
        <f>$N$30</f>
        <v>0</v>
      </c>
      <c r="AB11" s="11">
        <f>$N$31</f>
        <v>50.666666666666664</v>
      </c>
      <c r="AC11" s="10">
        <f t="shared" si="10"/>
        <v>53.833333333333336</v>
      </c>
      <c r="AD11" s="10">
        <f t="shared" si="11"/>
        <v>41.772798166590022</v>
      </c>
      <c r="AF11" s="1"/>
    </row>
    <row r="12" spans="1:32" s="1" customFormat="1" ht="14.25" customHeight="1" x14ac:dyDescent="0.25">
      <c r="A12" s="39" t="s">
        <v>24</v>
      </c>
      <c r="B12" s="39"/>
      <c r="C12" s="39"/>
      <c r="D12" s="39"/>
      <c r="E12" s="39"/>
      <c r="F12" s="39"/>
      <c r="G12" s="39"/>
      <c r="H12" s="4">
        <v>489</v>
      </c>
      <c r="I12" s="3">
        <v>173</v>
      </c>
      <c r="J12" s="3">
        <v>435</v>
      </c>
      <c r="K12" s="3">
        <v>142</v>
      </c>
      <c r="L12" s="3">
        <v>1</v>
      </c>
      <c r="M12" s="3">
        <v>229</v>
      </c>
      <c r="N12" s="13">
        <f t="shared" si="7"/>
        <v>244.83333333333334</v>
      </c>
      <c r="O12" s="13">
        <f t="shared" si="8"/>
        <v>185.05179455132733</v>
      </c>
      <c r="P12" s="13"/>
      <c r="Q12" s="14" t="s">
        <v>61</v>
      </c>
      <c r="R12" s="11" t="str">
        <f>A32</f>
        <v>M6 Broken Cryptography</v>
      </c>
      <c r="S12" s="11">
        <f t="shared" ref="S12:X12" si="15">H32</f>
        <v>358</v>
      </c>
      <c r="T12" s="11">
        <f t="shared" si="15"/>
        <v>731</v>
      </c>
      <c r="U12" s="11">
        <f t="shared" si="15"/>
        <v>40</v>
      </c>
      <c r="V12" s="11">
        <f t="shared" si="15"/>
        <v>296</v>
      </c>
      <c r="W12" s="11">
        <f t="shared" si="15"/>
        <v>11</v>
      </c>
      <c r="X12" s="11">
        <f t="shared" si="15"/>
        <v>841</v>
      </c>
      <c r="Y12" s="11">
        <f>$N$33</f>
        <v>187</v>
      </c>
      <c r="Z12" s="11">
        <f>$N$34</f>
        <v>86.833333333333329</v>
      </c>
      <c r="AA12" s="11">
        <f>$N$35</f>
        <v>0</v>
      </c>
      <c r="AB12" s="11">
        <f>$N$36</f>
        <v>105.66666666666667</v>
      </c>
      <c r="AC12" s="10">
        <f t="shared" si="10"/>
        <v>379.5</v>
      </c>
      <c r="AD12" s="10">
        <f t="shared" si="11"/>
        <v>344.96999869553872</v>
      </c>
    </row>
    <row r="13" spans="1:32" ht="14.25" customHeight="1" x14ac:dyDescent="0.25">
      <c r="A13" s="40"/>
      <c r="B13" s="40"/>
      <c r="C13" s="58"/>
      <c r="D13" s="41" t="s">
        <v>10</v>
      </c>
      <c r="E13" s="42"/>
      <c r="F13" s="42"/>
      <c r="G13" s="42"/>
      <c r="H13" s="5">
        <v>48</v>
      </c>
      <c r="I13" s="6">
        <v>2</v>
      </c>
      <c r="J13" s="6">
        <v>9</v>
      </c>
      <c r="K13" s="6">
        <v>17</v>
      </c>
      <c r="L13" s="6">
        <v>0</v>
      </c>
      <c r="M13" s="6">
        <v>3</v>
      </c>
      <c r="N13" s="13">
        <f t="shared" si="7"/>
        <v>13.166666666666666</v>
      </c>
      <c r="O13" s="13">
        <f t="shared" si="8"/>
        <v>18.148461826465258</v>
      </c>
      <c r="P13" s="13"/>
      <c r="Q13" s="14" t="s">
        <v>62</v>
      </c>
      <c r="R13" s="11" t="str">
        <f>A37</f>
        <v>M7 Client Side Injection</v>
      </c>
      <c r="S13" s="11">
        <f t="shared" ref="S13:X13" si="16">H37</f>
        <v>51</v>
      </c>
      <c r="T13" s="11">
        <f t="shared" si="16"/>
        <v>67</v>
      </c>
      <c r="U13" s="11">
        <f t="shared" si="16"/>
        <v>757</v>
      </c>
      <c r="V13" s="11">
        <f t="shared" si="16"/>
        <v>228</v>
      </c>
      <c r="W13" s="11">
        <f t="shared" si="16"/>
        <v>11</v>
      </c>
      <c r="X13" s="11">
        <f t="shared" si="16"/>
        <v>71</v>
      </c>
      <c r="Y13" s="11">
        <f>$N$38</f>
        <v>134</v>
      </c>
      <c r="Z13" s="11">
        <f>$N$39</f>
        <v>11</v>
      </c>
      <c r="AA13" s="11">
        <f>$N$40</f>
        <v>36.333333333333336</v>
      </c>
      <c r="AB13" s="11">
        <f>$N$41</f>
        <v>16.166666666666668</v>
      </c>
      <c r="AC13" s="10">
        <f t="shared" si="10"/>
        <v>197.5</v>
      </c>
      <c r="AD13" s="10">
        <f t="shared" si="11"/>
        <v>283.98855610746006</v>
      </c>
    </row>
    <row r="14" spans="1:32" ht="14.25" customHeight="1" x14ac:dyDescent="0.25">
      <c r="A14" s="36"/>
      <c r="B14" s="36"/>
      <c r="C14" s="57"/>
      <c r="D14" s="43" t="s">
        <v>11</v>
      </c>
      <c r="E14" s="44"/>
      <c r="F14" s="44"/>
      <c r="G14" s="44"/>
      <c r="H14" s="5">
        <v>137</v>
      </c>
      <c r="I14" s="6">
        <v>140</v>
      </c>
      <c r="J14" s="6">
        <v>5</v>
      </c>
      <c r="K14" s="6">
        <v>19</v>
      </c>
      <c r="L14" s="6">
        <v>0</v>
      </c>
      <c r="M14" s="6">
        <v>141</v>
      </c>
      <c r="N14" s="13">
        <f t="shared" si="7"/>
        <v>73.666666666666671</v>
      </c>
      <c r="O14" s="13">
        <f t="shared" si="8"/>
        <v>72.215418482943562</v>
      </c>
      <c r="P14" s="13"/>
      <c r="Q14" s="14" t="s">
        <v>63</v>
      </c>
      <c r="R14" s="11" t="str">
        <f>A42</f>
        <v>M8 Security Decisions Via Untrusted Inputs</v>
      </c>
      <c r="S14" s="11">
        <f t="shared" ref="S14:X14" si="17">H42</f>
        <v>14</v>
      </c>
      <c r="T14" s="11">
        <f t="shared" si="17"/>
        <v>23</v>
      </c>
      <c r="U14" s="11">
        <f t="shared" si="17"/>
        <v>82</v>
      </c>
      <c r="V14" s="11">
        <f t="shared" si="17"/>
        <v>215</v>
      </c>
      <c r="W14" s="11">
        <f t="shared" si="17"/>
        <v>0</v>
      </c>
      <c r="X14" s="11">
        <f t="shared" si="17"/>
        <v>24</v>
      </c>
      <c r="Y14" s="11">
        <f>$N$43</f>
        <v>36.333333333333336</v>
      </c>
      <c r="Z14" s="11">
        <f>$N$44</f>
        <v>22.166666666666668</v>
      </c>
      <c r="AA14" s="11">
        <f>$N$45</f>
        <v>0</v>
      </c>
      <c r="AB14" s="11">
        <f>$N$46</f>
        <v>1.1666666666666667</v>
      </c>
      <c r="AC14" s="10">
        <f t="shared" si="10"/>
        <v>59.666666666666664</v>
      </c>
      <c r="AD14" s="10">
        <f t="shared" si="11"/>
        <v>81.104048398749285</v>
      </c>
    </row>
    <row r="15" spans="1:32" ht="14.25" customHeight="1" x14ac:dyDescent="0.25">
      <c r="A15" s="40"/>
      <c r="B15" s="40"/>
      <c r="C15" s="58"/>
      <c r="D15" s="45" t="s">
        <v>12</v>
      </c>
      <c r="E15" s="46"/>
      <c r="F15" s="46"/>
      <c r="G15" s="46"/>
      <c r="H15" s="5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f t="shared" si="7"/>
        <v>0</v>
      </c>
      <c r="O15" s="13">
        <f t="shared" si="8"/>
        <v>0</v>
      </c>
      <c r="P15" s="13"/>
      <c r="Q15" s="14" t="s">
        <v>64</v>
      </c>
      <c r="R15" s="11" t="str">
        <f>A47</f>
        <v>M9 Improper Session Handling</v>
      </c>
      <c r="S15" s="11">
        <f t="shared" ref="S15:X15" si="18">H47</f>
        <v>1</v>
      </c>
      <c r="T15" s="11">
        <f t="shared" si="18"/>
        <v>10</v>
      </c>
      <c r="U15" s="11">
        <f t="shared" si="18"/>
        <v>3</v>
      </c>
      <c r="V15" s="11">
        <f t="shared" si="18"/>
        <v>2</v>
      </c>
      <c r="W15" s="11">
        <f t="shared" si="18"/>
        <v>0</v>
      </c>
      <c r="X15" s="11">
        <f t="shared" si="18"/>
        <v>12</v>
      </c>
      <c r="Y15" s="11">
        <f>$N$48</f>
        <v>0</v>
      </c>
      <c r="Z15" s="11">
        <f>$N$49</f>
        <v>0</v>
      </c>
      <c r="AA15" s="11">
        <f>$N$50</f>
        <v>0</v>
      </c>
      <c r="AB15" s="11">
        <f>$N$51</f>
        <v>4.666666666666667</v>
      </c>
      <c r="AC15" s="10">
        <f t="shared" si="10"/>
        <v>4.666666666666667</v>
      </c>
      <c r="AD15" s="10">
        <f t="shared" si="11"/>
        <v>5.0464508980734832</v>
      </c>
    </row>
    <row r="16" spans="1:32" ht="14.25" customHeight="1" x14ac:dyDescent="0.25">
      <c r="A16" s="36"/>
      <c r="B16" s="36"/>
      <c r="C16" s="57"/>
      <c r="D16" s="37" t="s">
        <v>13</v>
      </c>
      <c r="E16" s="38"/>
      <c r="F16" s="38"/>
      <c r="G16" s="38"/>
      <c r="H16" s="5">
        <v>304</v>
      </c>
      <c r="I16" s="6">
        <v>31</v>
      </c>
      <c r="J16" s="6">
        <v>421</v>
      </c>
      <c r="K16" s="6">
        <v>106</v>
      </c>
      <c r="L16" s="6">
        <v>1</v>
      </c>
      <c r="M16" s="6">
        <v>85</v>
      </c>
      <c r="N16" s="13">
        <f t="shared" si="7"/>
        <v>158</v>
      </c>
      <c r="O16" s="13">
        <f t="shared" si="8"/>
        <v>166.91075459658074</v>
      </c>
      <c r="P16" s="13"/>
      <c r="Q16" s="14" t="s">
        <v>65</v>
      </c>
      <c r="R16" s="11" t="str">
        <f>A52</f>
        <v>M10 Lack of Binary Protections</v>
      </c>
      <c r="S16" s="11">
        <f t="shared" ref="S16:X16" si="19">H52</f>
        <v>0</v>
      </c>
      <c r="T16" s="11">
        <f t="shared" si="19"/>
        <v>0</v>
      </c>
      <c r="U16" s="11">
        <f t="shared" si="19"/>
        <v>0</v>
      </c>
      <c r="V16" s="11">
        <f t="shared" si="19"/>
        <v>0</v>
      </c>
      <c r="W16" s="11">
        <f t="shared" si="19"/>
        <v>0</v>
      </c>
      <c r="X16" s="11">
        <f t="shared" si="19"/>
        <v>0</v>
      </c>
      <c r="Y16" s="11">
        <f>$N$53</f>
        <v>0</v>
      </c>
      <c r="Z16" s="11">
        <f>$N$54</f>
        <v>0</v>
      </c>
      <c r="AA16" s="11">
        <f>$N$55</f>
        <v>0</v>
      </c>
      <c r="AB16" s="11">
        <f>$N$56</f>
        <v>0</v>
      </c>
      <c r="AC16" s="10">
        <f t="shared" si="10"/>
        <v>0</v>
      </c>
      <c r="AD16" s="10">
        <f t="shared" si="11"/>
        <v>0</v>
      </c>
    </row>
    <row r="17" spans="1:18" s="1" customFormat="1" ht="14.25" customHeight="1" x14ac:dyDescent="0.25">
      <c r="A17" s="39" t="s">
        <v>25</v>
      </c>
      <c r="B17" s="39"/>
      <c r="C17" s="39"/>
      <c r="D17" s="39"/>
      <c r="E17" s="39"/>
      <c r="F17" s="39"/>
      <c r="G17" s="39"/>
      <c r="H17" s="4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3">
        <f t="shared" si="7"/>
        <v>0</v>
      </c>
      <c r="O17" s="13">
        <f t="shared" si="8"/>
        <v>0</v>
      </c>
      <c r="P17" s="13"/>
      <c r="Q17" s="13"/>
      <c r="R17" s="13"/>
    </row>
    <row r="18" spans="1:18" ht="14.25" customHeight="1" x14ac:dyDescent="0.25">
      <c r="A18" s="40"/>
      <c r="B18" s="40"/>
      <c r="C18" s="58"/>
      <c r="D18" s="41" t="s">
        <v>10</v>
      </c>
      <c r="E18" s="42"/>
      <c r="F18" s="42"/>
      <c r="G18" s="42"/>
      <c r="H18" s="5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f t="shared" si="7"/>
        <v>0</v>
      </c>
      <c r="O18" s="13">
        <f t="shared" si="8"/>
        <v>0</v>
      </c>
      <c r="P18" s="13"/>
      <c r="Q18" s="13"/>
      <c r="R18" s="13"/>
    </row>
    <row r="19" spans="1:18" ht="14.25" customHeight="1" x14ac:dyDescent="0.25">
      <c r="A19" s="36"/>
      <c r="B19" s="36"/>
      <c r="C19" s="57"/>
      <c r="D19" s="43" t="s">
        <v>11</v>
      </c>
      <c r="E19" s="44"/>
      <c r="F19" s="44"/>
      <c r="G19" s="44"/>
      <c r="H19" s="5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si="7"/>
        <v>0</v>
      </c>
      <c r="O19" s="13">
        <f t="shared" si="8"/>
        <v>0</v>
      </c>
      <c r="P19" s="13"/>
      <c r="Q19" s="13"/>
      <c r="R19" s="13"/>
    </row>
    <row r="20" spans="1:18" ht="14.25" customHeight="1" x14ac:dyDescent="0.25">
      <c r="A20" s="40"/>
      <c r="B20" s="40"/>
      <c r="C20" s="58"/>
      <c r="D20" s="45" t="s">
        <v>12</v>
      </c>
      <c r="E20" s="46"/>
      <c r="F20" s="46"/>
      <c r="G20" s="46"/>
      <c r="H20" s="5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7"/>
        <v>0</v>
      </c>
      <c r="O20" s="13">
        <f t="shared" si="8"/>
        <v>0</v>
      </c>
      <c r="P20" s="13"/>
      <c r="Q20" s="13"/>
      <c r="R20" s="13"/>
    </row>
    <row r="21" spans="1:18" ht="14.25" customHeight="1" x14ac:dyDescent="0.25">
      <c r="A21" s="36"/>
      <c r="B21" s="36"/>
      <c r="C21" s="57"/>
      <c r="D21" s="37" t="s">
        <v>13</v>
      </c>
      <c r="E21" s="38"/>
      <c r="F21" s="38"/>
      <c r="G21" s="38"/>
      <c r="H21" s="5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7"/>
        <v>0</v>
      </c>
      <c r="O21" s="13">
        <f t="shared" si="8"/>
        <v>0</v>
      </c>
      <c r="P21" s="13"/>
      <c r="Q21" s="13"/>
      <c r="R21" s="13"/>
    </row>
    <row r="22" spans="1:18" s="1" customFormat="1" ht="14.25" customHeight="1" x14ac:dyDescent="0.25">
      <c r="A22" s="39" t="s">
        <v>26</v>
      </c>
      <c r="B22" s="39"/>
      <c r="C22" s="39"/>
      <c r="D22" s="39"/>
      <c r="E22" s="39"/>
      <c r="F22" s="39"/>
      <c r="G22" s="39"/>
      <c r="H22" s="4">
        <v>82</v>
      </c>
      <c r="I22" s="3">
        <v>34</v>
      </c>
      <c r="J22" s="3">
        <v>9</v>
      </c>
      <c r="K22" s="3">
        <v>143</v>
      </c>
      <c r="L22" s="3">
        <v>19</v>
      </c>
      <c r="M22" s="3">
        <v>95</v>
      </c>
      <c r="N22" s="13">
        <f t="shared" si="7"/>
        <v>63.666666666666664</v>
      </c>
      <c r="O22" s="13">
        <f t="shared" si="8"/>
        <v>51.914031500805891</v>
      </c>
      <c r="P22" s="13"/>
      <c r="Q22" s="13"/>
      <c r="R22" s="13"/>
    </row>
    <row r="23" spans="1:18" ht="14.25" customHeight="1" x14ac:dyDescent="0.25">
      <c r="A23" s="40"/>
      <c r="B23" s="40"/>
      <c r="C23" s="58"/>
      <c r="D23" s="41" t="s">
        <v>10</v>
      </c>
      <c r="E23" s="42"/>
      <c r="F23" s="42"/>
      <c r="G23" s="42"/>
      <c r="H23" s="5">
        <v>0</v>
      </c>
      <c r="I23" s="6">
        <v>0</v>
      </c>
      <c r="J23" s="6">
        <v>0</v>
      </c>
      <c r="K23" s="6">
        <v>2</v>
      </c>
      <c r="L23" s="6">
        <v>0</v>
      </c>
      <c r="M23" s="6">
        <v>0</v>
      </c>
      <c r="N23" s="13">
        <f t="shared" si="7"/>
        <v>0.33333333333333331</v>
      </c>
      <c r="O23" s="13">
        <f t="shared" si="8"/>
        <v>0.81649658092772603</v>
      </c>
      <c r="P23" s="13"/>
      <c r="Q23" s="13"/>
      <c r="R23" s="13"/>
    </row>
    <row r="24" spans="1:18" ht="14.25" customHeight="1" x14ac:dyDescent="0.25">
      <c r="A24" s="36"/>
      <c r="B24" s="36"/>
      <c r="C24" s="57"/>
      <c r="D24" s="43" t="s">
        <v>11</v>
      </c>
      <c r="E24" s="44"/>
      <c r="F24" s="44"/>
      <c r="G24" s="44"/>
      <c r="H24" s="5">
        <v>1</v>
      </c>
      <c r="I24" s="6">
        <v>14</v>
      </c>
      <c r="J24" s="6">
        <v>2</v>
      </c>
      <c r="K24" s="6">
        <v>2</v>
      </c>
      <c r="L24" s="6">
        <v>0</v>
      </c>
      <c r="M24" s="6">
        <v>14</v>
      </c>
      <c r="N24" s="13">
        <f t="shared" si="7"/>
        <v>5.5</v>
      </c>
      <c r="O24" s="13">
        <f t="shared" si="8"/>
        <v>6.6257075093909785</v>
      </c>
      <c r="P24" s="13"/>
      <c r="Q24" s="13"/>
      <c r="R24" s="13"/>
    </row>
    <row r="25" spans="1:18" ht="14.25" customHeight="1" x14ac:dyDescent="0.25">
      <c r="A25" s="40"/>
      <c r="B25" s="40"/>
      <c r="C25" s="58"/>
      <c r="D25" s="45" t="s">
        <v>12</v>
      </c>
      <c r="E25" s="46"/>
      <c r="F25" s="46"/>
      <c r="G25" s="46"/>
      <c r="H25" s="5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7"/>
        <v>0</v>
      </c>
      <c r="O25" s="13">
        <f t="shared" si="8"/>
        <v>0</v>
      </c>
      <c r="P25" s="13"/>
      <c r="Q25" s="13"/>
      <c r="R25" s="13"/>
    </row>
    <row r="26" spans="1:18" ht="14.25" customHeight="1" x14ac:dyDescent="0.25">
      <c r="A26" s="36"/>
      <c r="B26" s="36"/>
      <c r="C26" s="57"/>
      <c r="D26" s="37" t="s">
        <v>13</v>
      </c>
      <c r="E26" s="38"/>
      <c r="F26" s="38"/>
      <c r="G26" s="38"/>
      <c r="H26" s="5">
        <v>81</v>
      </c>
      <c r="I26" s="6">
        <v>20</v>
      </c>
      <c r="J26" s="6">
        <v>7</v>
      </c>
      <c r="K26" s="6">
        <v>139</v>
      </c>
      <c r="L26" s="6">
        <v>19</v>
      </c>
      <c r="M26" s="6">
        <v>81</v>
      </c>
      <c r="N26" s="13">
        <f t="shared" si="7"/>
        <v>57.833333333333336</v>
      </c>
      <c r="O26" s="13">
        <f t="shared" si="8"/>
        <v>51.351403745824378</v>
      </c>
      <c r="P26" s="13"/>
      <c r="Q26" s="13"/>
      <c r="R26" s="13"/>
    </row>
    <row r="27" spans="1:18" s="1" customFormat="1" ht="14.25" customHeight="1" x14ac:dyDescent="0.25">
      <c r="A27" s="39" t="s">
        <v>27</v>
      </c>
      <c r="B27" s="39"/>
      <c r="C27" s="39"/>
      <c r="D27" s="39"/>
      <c r="E27" s="39"/>
      <c r="F27" s="39"/>
      <c r="G27" s="39"/>
      <c r="H27" s="4">
        <v>115</v>
      </c>
      <c r="I27" s="3">
        <v>22</v>
      </c>
      <c r="J27" s="3">
        <v>17</v>
      </c>
      <c r="K27" s="3">
        <v>73</v>
      </c>
      <c r="L27" s="3">
        <v>15</v>
      </c>
      <c r="M27" s="3">
        <v>81</v>
      </c>
      <c r="N27" s="13">
        <f t="shared" si="7"/>
        <v>53.833333333333336</v>
      </c>
      <c r="O27" s="13">
        <f t="shared" si="8"/>
        <v>41.772798166590022</v>
      </c>
      <c r="P27" s="13"/>
      <c r="Q27" s="13"/>
      <c r="R27" s="13"/>
    </row>
    <row r="28" spans="1:18" ht="14.25" customHeight="1" x14ac:dyDescent="0.25">
      <c r="A28" s="40"/>
      <c r="B28" s="40"/>
      <c r="C28" s="58"/>
      <c r="D28" s="41" t="s">
        <v>10</v>
      </c>
      <c r="E28" s="42"/>
      <c r="F28" s="42"/>
      <c r="G28" s="42"/>
      <c r="H28" s="5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7"/>
        <v>0</v>
      </c>
      <c r="O28" s="13">
        <f t="shared" si="8"/>
        <v>0</v>
      </c>
      <c r="P28" s="13"/>
      <c r="Q28" s="13"/>
      <c r="R28" s="13"/>
    </row>
    <row r="29" spans="1:18" ht="14.25" customHeight="1" x14ac:dyDescent="0.25">
      <c r="A29" s="36"/>
      <c r="B29" s="36"/>
      <c r="C29" s="57"/>
      <c r="D29" s="43" t="s">
        <v>11</v>
      </c>
      <c r="E29" s="44"/>
      <c r="F29" s="44"/>
      <c r="G29" s="44"/>
      <c r="H29" s="5">
        <v>0</v>
      </c>
      <c r="I29" s="6">
        <v>5</v>
      </c>
      <c r="J29" s="6">
        <v>6</v>
      </c>
      <c r="K29" s="6">
        <v>3</v>
      </c>
      <c r="L29" s="6">
        <v>0</v>
      </c>
      <c r="M29" s="6">
        <v>5</v>
      </c>
      <c r="N29" s="13">
        <f t="shared" si="7"/>
        <v>3.1666666666666665</v>
      </c>
      <c r="O29" s="13">
        <f t="shared" si="8"/>
        <v>2.6394443859772205</v>
      </c>
      <c r="P29" s="13"/>
      <c r="Q29" s="13"/>
      <c r="R29" s="13"/>
    </row>
    <row r="30" spans="1:18" ht="14.25" customHeight="1" x14ac:dyDescent="0.25">
      <c r="A30" s="40"/>
      <c r="B30" s="40"/>
      <c r="C30" s="58"/>
      <c r="D30" s="45" t="s">
        <v>12</v>
      </c>
      <c r="E30" s="46"/>
      <c r="F30" s="46"/>
      <c r="G30" s="46"/>
      <c r="H30" s="5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7"/>
        <v>0</v>
      </c>
      <c r="O30" s="13">
        <f t="shared" si="8"/>
        <v>0</v>
      </c>
      <c r="P30" s="13"/>
      <c r="Q30" s="13"/>
      <c r="R30" s="13"/>
    </row>
    <row r="31" spans="1:18" ht="14.25" customHeight="1" x14ac:dyDescent="0.25">
      <c r="A31" s="36"/>
      <c r="B31" s="36"/>
      <c r="C31" s="57"/>
      <c r="D31" s="37" t="s">
        <v>13</v>
      </c>
      <c r="E31" s="38"/>
      <c r="F31" s="38"/>
      <c r="G31" s="38"/>
      <c r="H31" s="5">
        <v>115</v>
      </c>
      <c r="I31" s="6">
        <v>17</v>
      </c>
      <c r="J31" s="6">
        <v>11</v>
      </c>
      <c r="K31" s="6">
        <v>70</v>
      </c>
      <c r="L31" s="6">
        <v>15</v>
      </c>
      <c r="M31" s="6">
        <v>76</v>
      </c>
      <c r="N31" s="13">
        <f t="shared" si="7"/>
        <v>50.666666666666664</v>
      </c>
      <c r="O31" s="13">
        <f t="shared" si="8"/>
        <v>42.739521132865619</v>
      </c>
      <c r="P31" s="13"/>
      <c r="Q31" s="13"/>
      <c r="R31" s="13"/>
    </row>
    <row r="32" spans="1:18" s="1" customFormat="1" ht="14.25" customHeight="1" x14ac:dyDescent="0.25">
      <c r="A32" s="39" t="s">
        <v>28</v>
      </c>
      <c r="B32" s="39"/>
      <c r="C32" s="39"/>
      <c r="D32" s="39"/>
      <c r="E32" s="39"/>
      <c r="F32" s="39"/>
      <c r="G32" s="39"/>
      <c r="H32" s="4">
        <v>358</v>
      </c>
      <c r="I32" s="3">
        <v>731</v>
      </c>
      <c r="J32" s="3">
        <v>40</v>
      </c>
      <c r="K32" s="3">
        <v>296</v>
      </c>
      <c r="L32" s="3">
        <v>11</v>
      </c>
      <c r="M32" s="3">
        <v>841</v>
      </c>
      <c r="N32" s="13">
        <f t="shared" si="7"/>
        <v>379.5</v>
      </c>
      <c r="O32" s="13">
        <f t="shared" si="8"/>
        <v>344.96999869553872</v>
      </c>
      <c r="P32" s="13"/>
      <c r="Q32" s="13"/>
      <c r="R32" s="13"/>
    </row>
    <row r="33" spans="1:23" ht="14.25" customHeight="1" x14ac:dyDescent="0.25">
      <c r="A33" s="40"/>
      <c r="B33" s="40"/>
      <c r="C33" s="58"/>
      <c r="D33" s="41" t="s">
        <v>10</v>
      </c>
      <c r="E33" s="42"/>
      <c r="F33" s="42"/>
      <c r="G33" s="42"/>
      <c r="H33" s="5">
        <v>143</v>
      </c>
      <c r="I33" s="6">
        <v>396</v>
      </c>
      <c r="J33" s="6">
        <v>13</v>
      </c>
      <c r="K33" s="6">
        <v>107</v>
      </c>
      <c r="L33" s="6">
        <v>8</v>
      </c>
      <c r="M33" s="6">
        <v>455</v>
      </c>
      <c r="N33" s="13">
        <f t="shared" si="7"/>
        <v>187</v>
      </c>
      <c r="O33" s="13">
        <f t="shared" si="8"/>
        <v>192.95491701431192</v>
      </c>
      <c r="P33" s="13"/>
      <c r="Q33" s="13"/>
      <c r="R33" s="13"/>
    </row>
    <row r="34" spans="1:23" ht="14.25" customHeight="1" x14ac:dyDescent="0.25">
      <c r="A34" s="36"/>
      <c r="B34" s="36"/>
      <c r="C34" s="57"/>
      <c r="D34" s="43" t="s">
        <v>11</v>
      </c>
      <c r="E34" s="44"/>
      <c r="F34" s="44"/>
      <c r="G34" s="44"/>
      <c r="H34" s="5">
        <v>99</v>
      </c>
      <c r="I34" s="6">
        <v>169</v>
      </c>
      <c r="J34" s="6">
        <v>7</v>
      </c>
      <c r="K34" s="6">
        <v>61</v>
      </c>
      <c r="L34" s="6">
        <v>3</v>
      </c>
      <c r="M34" s="6">
        <v>182</v>
      </c>
      <c r="N34" s="13">
        <f t="shared" si="7"/>
        <v>86.833333333333329</v>
      </c>
      <c r="O34" s="13">
        <f t="shared" si="8"/>
        <v>77.491719987793971</v>
      </c>
      <c r="P34" s="13"/>
      <c r="Q34" s="13"/>
      <c r="R34" s="13"/>
    </row>
    <row r="35" spans="1:23" ht="14.25" customHeight="1" x14ac:dyDescent="0.25">
      <c r="A35" s="40"/>
      <c r="B35" s="40"/>
      <c r="C35" s="58"/>
      <c r="D35" s="45" t="s">
        <v>12</v>
      </c>
      <c r="E35" s="46"/>
      <c r="F35" s="46"/>
      <c r="G35" s="46"/>
      <c r="H35" s="5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7"/>
        <v>0</v>
      </c>
      <c r="O35" s="13">
        <f t="shared" si="8"/>
        <v>0</v>
      </c>
      <c r="P35" s="13"/>
      <c r="Q35" s="13"/>
      <c r="R35" s="13"/>
    </row>
    <row r="36" spans="1:23" ht="14.25" customHeight="1" x14ac:dyDescent="0.25">
      <c r="A36" s="36"/>
      <c r="B36" s="36"/>
      <c r="C36" s="57"/>
      <c r="D36" s="37" t="s">
        <v>13</v>
      </c>
      <c r="E36" s="38"/>
      <c r="F36" s="38"/>
      <c r="G36" s="38"/>
      <c r="H36" s="5">
        <v>116</v>
      </c>
      <c r="I36" s="6">
        <v>166</v>
      </c>
      <c r="J36" s="6">
        <v>20</v>
      </c>
      <c r="K36" s="6">
        <v>128</v>
      </c>
      <c r="L36" s="6">
        <v>0</v>
      </c>
      <c r="M36" s="6">
        <v>204</v>
      </c>
      <c r="N36" s="13">
        <f t="shared" si="7"/>
        <v>105.66666666666667</v>
      </c>
      <c r="O36" s="13">
        <f t="shared" si="8"/>
        <v>80.522460634699101</v>
      </c>
      <c r="P36" s="13"/>
      <c r="Q36" s="13"/>
      <c r="R36" s="13"/>
    </row>
    <row r="37" spans="1:23" s="1" customFormat="1" ht="14.25" customHeight="1" x14ac:dyDescent="0.25">
      <c r="A37" s="39" t="s">
        <v>29</v>
      </c>
      <c r="B37" s="39"/>
      <c r="C37" s="39"/>
      <c r="D37" s="39"/>
      <c r="E37" s="39"/>
      <c r="F37" s="39"/>
      <c r="G37" s="39"/>
      <c r="H37" s="4">
        <v>51</v>
      </c>
      <c r="I37" s="3">
        <v>67</v>
      </c>
      <c r="J37" s="3">
        <v>757</v>
      </c>
      <c r="K37" s="3">
        <v>228</v>
      </c>
      <c r="L37" s="3">
        <v>11</v>
      </c>
      <c r="M37" s="3">
        <v>71</v>
      </c>
      <c r="N37" s="13">
        <f t="shared" si="7"/>
        <v>197.5</v>
      </c>
      <c r="O37" s="13">
        <f t="shared" si="8"/>
        <v>283.98855610746006</v>
      </c>
      <c r="P37" s="13"/>
      <c r="Q37" s="13"/>
      <c r="R37" s="13"/>
    </row>
    <row r="38" spans="1:23" ht="14.25" customHeight="1" x14ac:dyDescent="0.25">
      <c r="A38" s="40"/>
      <c r="B38" s="40"/>
      <c r="C38" s="58"/>
      <c r="D38" s="41" t="s">
        <v>10</v>
      </c>
      <c r="E38" s="42"/>
      <c r="F38" s="42"/>
      <c r="G38" s="42"/>
      <c r="H38" s="5">
        <v>13</v>
      </c>
      <c r="I38" s="6">
        <v>23</v>
      </c>
      <c r="J38" s="6">
        <v>664</v>
      </c>
      <c r="K38" s="6">
        <v>80</v>
      </c>
      <c r="L38" s="6">
        <v>0</v>
      </c>
      <c r="M38" s="6">
        <v>24</v>
      </c>
      <c r="N38" s="13">
        <f t="shared" si="7"/>
        <v>134</v>
      </c>
      <c r="O38" s="13">
        <f t="shared" si="8"/>
        <v>261.08772472102169</v>
      </c>
      <c r="P38" s="13"/>
      <c r="Q38" s="13"/>
      <c r="R38" s="13"/>
    </row>
    <row r="39" spans="1:23" ht="14.25" customHeight="1" x14ac:dyDescent="0.25">
      <c r="A39" s="36"/>
      <c r="B39" s="36"/>
      <c r="C39" s="57"/>
      <c r="D39" s="43" t="s">
        <v>11</v>
      </c>
      <c r="E39" s="44"/>
      <c r="F39" s="44"/>
      <c r="G39" s="44"/>
      <c r="H39" s="5">
        <v>0</v>
      </c>
      <c r="I39" s="6">
        <v>29</v>
      </c>
      <c r="J39" s="6">
        <v>0</v>
      </c>
      <c r="K39" s="6">
        <v>0</v>
      </c>
      <c r="L39" s="6">
        <v>8</v>
      </c>
      <c r="M39" s="6">
        <v>29</v>
      </c>
      <c r="N39" s="13">
        <f t="shared" si="7"/>
        <v>11</v>
      </c>
      <c r="O39" s="13">
        <f t="shared" si="8"/>
        <v>14.282856857085701</v>
      </c>
      <c r="P39" s="13"/>
      <c r="Q39" s="13"/>
      <c r="R39" s="13"/>
    </row>
    <row r="40" spans="1:23" ht="14.25" customHeight="1" x14ac:dyDescent="0.25">
      <c r="A40" s="40"/>
      <c r="B40" s="40"/>
      <c r="C40" s="58"/>
      <c r="D40" s="45" t="s">
        <v>12</v>
      </c>
      <c r="E40" s="46"/>
      <c r="F40" s="46"/>
      <c r="G40" s="46"/>
      <c r="H40" s="5">
        <v>7</v>
      </c>
      <c r="I40" s="6">
        <v>8</v>
      </c>
      <c r="J40" s="6">
        <v>76</v>
      </c>
      <c r="K40" s="6">
        <v>117</v>
      </c>
      <c r="L40" s="6">
        <v>0</v>
      </c>
      <c r="M40" s="6">
        <v>10</v>
      </c>
      <c r="N40" s="13">
        <f t="shared" si="7"/>
        <v>36.333333333333336</v>
      </c>
      <c r="O40" s="13">
        <f t="shared" si="8"/>
        <v>48.491923726190386</v>
      </c>
      <c r="P40" s="13"/>
      <c r="Q40" s="13"/>
      <c r="R40" s="13"/>
    </row>
    <row r="41" spans="1:23" ht="14.25" customHeight="1" x14ac:dyDescent="0.25">
      <c r="A41" s="36"/>
      <c r="B41" s="36"/>
      <c r="C41" s="57"/>
      <c r="D41" s="37" t="s">
        <v>13</v>
      </c>
      <c r="E41" s="38"/>
      <c r="F41" s="38"/>
      <c r="G41" s="38"/>
      <c r="H41" s="5">
        <v>31</v>
      </c>
      <c r="I41" s="6">
        <v>7</v>
      </c>
      <c r="J41" s="6">
        <v>17</v>
      </c>
      <c r="K41" s="6">
        <v>31</v>
      </c>
      <c r="L41" s="6">
        <v>3</v>
      </c>
      <c r="M41" s="6">
        <v>8</v>
      </c>
      <c r="N41" s="13">
        <f t="shared" si="7"/>
        <v>16.166666666666668</v>
      </c>
      <c r="O41" s="13">
        <f t="shared" si="8"/>
        <v>12.367969383316998</v>
      </c>
      <c r="P41" s="13"/>
      <c r="Q41" s="13"/>
      <c r="R41" s="13"/>
    </row>
    <row r="42" spans="1:23" s="1" customFormat="1" ht="14.25" customHeight="1" x14ac:dyDescent="0.25">
      <c r="A42" s="39" t="s">
        <v>30</v>
      </c>
      <c r="B42" s="39"/>
      <c r="C42" s="39"/>
      <c r="D42" s="39"/>
      <c r="E42" s="39"/>
      <c r="F42" s="39"/>
      <c r="G42" s="39"/>
      <c r="H42" s="4">
        <v>14</v>
      </c>
      <c r="I42" s="3">
        <v>23</v>
      </c>
      <c r="J42" s="3">
        <v>82</v>
      </c>
      <c r="K42" s="3">
        <v>215</v>
      </c>
      <c r="L42" s="3">
        <v>0</v>
      </c>
      <c r="M42" s="3">
        <v>24</v>
      </c>
      <c r="N42" s="13">
        <f t="shared" si="7"/>
        <v>59.666666666666664</v>
      </c>
      <c r="O42" s="13">
        <f t="shared" si="8"/>
        <v>81.104048398749285</v>
      </c>
      <c r="P42" s="13"/>
      <c r="Q42" s="13"/>
      <c r="R42" s="13"/>
    </row>
    <row r="43" spans="1:23" ht="14.25" customHeight="1" x14ac:dyDescent="0.25">
      <c r="A43" s="40"/>
      <c r="B43" s="40"/>
      <c r="C43" s="58"/>
      <c r="D43" s="41" t="s">
        <v>10</v>
      </c>
      <c r="E43" s="42"/>
      <c r="F43" s="42"/>
      <c r="G43" s="42"/>
      <c r="H43" s="5">
        <v>5</v>
      </c>
      <c r="I43" s="6">
        <v>4</v>
      </c>
      <c r="J43" s="6">
        <v>48</v>
      </c>
      <c r="K43" s="6">
        <v>157</v>
      </c>
      <c r="L43" s="6">
        <v>0</v>
      </c>
      <c r="M43" s="6">
        <v>4</v>
      </c>
      <c r="N43" s="13">
        <f t="shared" si="7"/>
        <v>36.333333333333336</v>
      </c>
      <c r="O43" s="13">
        <f t="shared" si="8"/>
        <v>61.788887889867915</v>
      </c>
      <c r="P43" s="13"/>
      <c r="Q43" s="13"/>
      <c r="R43" s="13"/>
      <c r="T43" s="2"/>
      <c r="U43" s="2"/>
      <c r="W43" s="2"/>
    </row>
    <row r="44" spans="1:23" ht="14.25" customHeight="1" x14ac:dyDescent="0.25">
      <c r="A44" s="36"/>
      <c r="B44" s="36"/>
      <c r="C44" s="57"/>
      <c r="D44" s="43" t="s">
        <v>11</v>
      </c>
      <c r="E44" s="44"/>
      <c r="F44" s="44"/>
      <c r="G44" s="44"/>
      <c r="H44" s="5">
        <v>6</v>
      </c>
      <c r="I44" s="6">
        <v>18</v>
      </c>
      <c r="J44" s="6">
        <v>34</v>
      </c>
      <c r="K44" s="6">
        <v>57</v>
      </c>
      <c r="L44" s="6">
        <v>0</v>
      </c>
      <c r="M44" s="6">
        <v>18</v>
      </c>
      <c r="N44" s="13">
        <f t="shared" si="7"/>
        <v>22.166666666666668</v>
      </c>
      <c r="O44" s="13">
        <f t="shared" si="8"/>
        <v>20.692188542217245</v>
      </c>
      <c r="P44" s="13"/>
      <c r="Q44" s="13"/>
      <c r="R44" s="13"/>
      <c r="T44" s="2"/>
      <c r="U44" s="2"/>
      <c r="V44" s="8"/>
      <c r="W44" s="2"/>
    </row>
    <row r="45" spans="1:23" ht="14.25" customHeight="1" x14ac:dyDescent="0.25">
      <c r="A45" s="40"/>
      <c r="B45" s="40"/>
      <c r="C45" s="58"/>
      <c r="D45" s="45" t="s">
        <v>12</v>
      </c>
      <c r="E45" s="46"/>
      <c r="F45" s="46"/>
      <c r="G45" s="46"/>
      <c r="H45" s="5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7"/>
        <v>0</v>
      </c>
      <c r="O45" s="13">
        <f t="shared" si="8"/>
        <v>0</v>
      </c>
      <c r="P45" s="13"/>
      <c r="Q45" s="13"/>
      <c r="R45" s="13"/>
      <c r="T45" s="2"/>
      <c r="U45" s="2"/>
      <c r="V45" s="8"/>
      <c r="W45" s="2"/>
    </row>
    <row r="46" spans="1:23" ht="14.25" customHeight="1" x14ac:dyDescent="0.25">
      <c r="A46" s="36"/>
      <c r="B46" s="36"/>
      <c r="C46" s="57"/>
      <c r="D46" s="37" t="s">
        <v>13</v>
      </c>
      <c r="E46" s="38"/>
      <c r="F46" s="38"/>
      <c r="G46" s="38"/>
      <c r="H46" s="5">
        <v>3</v>
      </c>
      <c r="I46" s="6">
        <v>1</v>
      </c>
      <c r="J46" s="6">
        <v>0</v>
      </c>
      <c r="K46" s="6">
        <v>1</v>
      </c>
      <c r="L46" s="6">
        <v>0</v>
      </c>
      <c r="M46" s="6">
        <v>2</v>
      </c>
      <c r="N46" s="13">
        <f t="shared" si="7"/>
        <v>1.1666666666666667</v>
      </c>
      <c r="O46" s="13">
        <f t="shared" si="8"/>
        <v>1.1690451944500122</v>
      </c>
      <c r="P46" s="13"/>
      <c r="Q46" s="13"/>
      <c r="R46" s="13"/>
      <c r="T46" s="2"/>
      <c r="U46" s="2"/>
      <c r="V46" s="8"/>
      <c r="W46" s="2"/>
    </row>
    <row r="47" spans="1:23" s="1" customFormat="1" ht="14.25" customHeight="1" x14ac:dyDescent="0.25">
      <c r="A47" s="39" t="s">
        <v>31</v>
      </c>
      <c r="B47" s="39"/>
      <c r="C47" s="39"/>
      <c r="D47" s="39"/>
      <c r="E47" s="39"/>
      <c r="F47" s="39"/>
      <c r="G47" s="39"/>
      <c r="H47" s="4">
        <v>1</v>
      </c>
      <c r="I47" s="3">
        <v>10</v>
      </c>
      <c r="J47" s="3">
        <v>3</v>
      </c>
      <c r="K47" s="3">
        <v>2</v>
      </c>
      <c r="L47" s="3">
        <v>0</v>
      </c>
      <c r="M47" s="3">
        <v>12</v>
      </c>
      <c r="N47" s="13">
        <f t="shared" si="7"/>
        <v>4.666666666666667</v>
      </c>
      <c r="O47" s="13">
        <f t="shared" si="8"/>
        <v>5.0464508980734832</v>
      </c>
      <c r="P47" s="13"/>
      <c r="Q47" s="13"/>
      <c r="R47" s="13"/>
      <c r="T47" s="2"/>
      <c r="U47" s="2"/>
      <c r="V47" s="8"/>
      <c r="W47" s="2"/>
    </row>
    <row r="48" spans="1:23" ht="14.25" customHeight="1" x14ac:dyDescent="0.25">
      <c r="A48" s="40"/>
      <c r="B48" s="40"/>
      <c r="C48" s="58"/>
      <c r="D48" s="41" t="s">
        <v>10</v>
      </c>
      <c r="E48" s="42"/>
      <c r="F48" s="42"/>
      <c r="G48" s="42"/>
      <c r="H48" s="5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7"/>
        <v>0</v>
      </c>
      <c r="O48" s="13">
        <f t="shared" si="8"/>
        <v>0</v>
      </c>
      <c r="P48" s="13"/>
      <c r="Q48" s="13"/>
      <c r="R48" s="13"/>
      <c r="T48" s="2"/>
      <c r="U48" s="2"/>
      <c r="V48" s="8"/>
      <c r="W48" s="2"/>
    </row>
    <row r="49" spans="1:30" ht="14.25" customHeight="1" x14ac:dyDescent="0.25">
      <c r="A49" s="36"/>
      <c r="B49" s="36"/>
      <c r="C49" s="57"/>
      <c r="D49" s="43" t="s">
        <v>11</v>
      </c>
      <c r="E49" s="44"/>
      <c r="F49" s="44"/>
      <c r="G49" s="44"/>
      <c r="H49" s="5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7"/>
        <v>0</v>
      </c>
      <c r="O49" s="13">
        <f t="shared" si="8"/>
        <v>0</v>
      </c>
      <c r="P49" s="13"/>
      <c r="Q49" s="13"/>
      <c r="R49" s="13"/>
      <c r="T49" s="2"/>
      <c r="U49" s="2"/>
      <c r="V49" s="8"/>
      <c r="W49" s="2"/>
    </row>
    <row r="50" spans="1:30" ht="14.25" customHeight="1" x14ac:dyDescent="0.25">
      <c r="A50" s="40"/>
      <c r="B50" s="40"/>
      <c r="C50" s="58"/>
      <c r="D50" s="45" t="s">
        <v>12</v>
      </c>
      <c r="E50" s="46"/>
      <c r="F50" s="46"/>
      <c r="G50" s="46"/>
      <c r="H50" s="5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7"/>
        <v>0</v>
      </c>
      <c r="O50" s="13">
        <f t="shared" si="8"/>
        <v>0</v>
      </c>
      <c r="P50" s="13"/>
      <c r="Q50" s="13"/>
      <c r="R50" s="13"/>
      <c r="T50" s="2"/>
      <c r="U50" s="2"/>
      <c r="V50" s="8"/>
      <c r="W50" s="2"/>
    </row>
    <row r="51" spans="1:30" ht="14.25" customHeight="1" x14ac:dyDescent="0.25">
      <c r="A51" s="36"/>
      <c r="B51" s="36"/>
      <c r="C51" s="57"/>
      <c r="D51" s="37" t="s">
        <v>13</v>
      </c>
      <c r="E51" s="38"/>
      <c r="F51" s="38"/>
      <c r="G51" s="38"/>
      <c r="H51" s="5">
        <v>1</v>
      </c>
      <c r="I51" s="6">
        <v>10</v>
      </c>
      <c r="J51" s="6">
        <v>3</v>
      </c>
      <c r="K51" s="6">
        <v>2</v>
      </c>
      <c r="L51" s="6">
        <v>0</v>
      </c>
      <c r="M51" s="6">
        <v>12</v>
      </c>
      <c r="N51" s="13">
        <f t="shared" si="7"/>
        <v>4.666666666666667</v>
      </c>
      <c r="O51" s="13">
        <f t="shared" si="8"/>
        <v>5.0464508980734832</v>
      </c>
      <c r="P51" s="13"/>
      <c r="Q51" s="13"/>
      <c r="R51" s="13"/>
      <c r="T51" s="2"/>
      <c r="U51" s="2"/>
      <c r="V51" s="8"/>
      <c r="W51" s="2"/>
    </row>
    <row r="52" spans="1:30" s="1" customFormat="1" ht="14.25" customHeight="1" x14ac:dyDescent="0.25">
      <c r="A52" s="39" t="s">
        <v>32</v>
      </c>
      <c r="B52" s="39"/>
      <c r="C52" s="39"/>
      <c r="D52" s="39"/>
      <c r="E52" s="39"/>
      <c r="F52" s="39"/>
      <c r="G52" s="39"/>
      <c r="H52" s="4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13">
        <f t="shared" si="7"/>
        <v>0</v>
      </c>
      <c r="O52" s="13">
        <f t="shared" si="8"/>
        <v>0</v>
      </c>
      <c r="P52" s="13"/>
      <c r="Q52" s="13"/>
      <c r="R52" s="13"/>
      <c r="T52" s="2"/>
      <c r="U52" s="2"/>
      <c r="V52" s="8"/>
      <c r="W52" s="2"/>
    </row>
    <row r="53" spans="1:30" s="6" customFormat="1" ht="14.25" customHeight="1" x14ac:dyDescent="0.25">
      <c r="A53" s="40"/>
      <c r="B53" s="40"/>
      <c r="C53" s="58"/>
      <c r="D53" s="41" t="s">
        <v>10</v>
      </c>
      <c r="E53" s="42"/>
      <c r="F53" s="42"/>
      <c r="G53" s="42"/>
      <c r="H53" s="5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7"/>
        <v>0</v>
      </c>
      <c r="O53" s="13">
        <f t="shared" si="8"/>
        <v>0</v>
      </c>
      <c r="P53" s="13"/>
      <c r="Q53" s="13"/>
      <c r="R53" s="13"/>
      <c r="S53"/>
      <c r="T53" s="2"/>
      <c r="U53" s="2"/>
      <c r="V53" s="8"/>
      <c r="W53"/>
      <c r="X53"/>
      <c r="Y53"/>
      <c r="Z53"/>
      <c r="AA53"/>
      <c r="AB53"/>
      <c r="AC53"/>
      <c r="AD53"/>
    </row>
    <row r="54" spans="1:30" s="6" customFormat="1" ht="14.25" customHeight="1" x14ac:dyDescent="0.25">
      <c r="A54" s="36"/>
      <c r="B54" s="36"/>
      <c r="C54" s="57"/>
      <c r="D54" s="43" t="s">
        <v>11</v>
      </c>
      <c r="E54" s="44"/>
      <c r="F54" s="44"/>
      <c r="G54" s="44"/>
      <c r="H54" s="5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7"/>
        <v>0</v>
      </c>
      <c r="O54" s="13">
        <f t="shared" si="8"/>
        <v>0</v>
      </c>
      <c r="P54" s="13"/>
      <c r="Q54" s="13"/>
      <c r="R54" s="13"/>
      <c r="S54"/>
      <c r="T54" s="9"/>
      <c r="U54" s="2"/>
      <c r="V54" s="8"/>
      <c r="W54"/>
      <c r="X54"/>
      <c r="Y54"/>
      <c r="Z54"/>
      <c r="AA54"/>
      <c r="AB54"/>
      <c r="AC54"/>
      <c r="AD54"/>
    </row>
    <row r="55" spans="1:30" s="6" customFormat="1" ht="14.25" customHeight="1" x14ac:dyDescent="0.25">
      <c r="A55" s="40"/>
      <c r="B55" s="40"/>
      <c r="C55" s="58"/>
      <c r="D55" s="45" t="s">
        <v>12</v>
      </c>
      <c r="E55" s="46"/>
      <c r="F55" s="46"/>
      <c r="G55" s="46"/>
      <c r="H55" s="5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7"/>
        <v>0</v>
      </c>
      <c r="O55" s="13">
        <f t="shared" si="8"/>
        <v>0</v>
      </c>
      <c r="P55" s="13"/>
      <c r="Q55" s="13"/>
      <c r="R55" s="13"/>
      <c r="S55"/>
      <c r="T55" s="9"/>
      <c r="U55" s="2"/>
      <c r="V55" s="8"/>
      <c r="W55"/>
      <c r="X55"/>
      <c r="Y55"/>
      <c r="Z55"/>
      <c r="AA55"/>
      <c r="AB55"/>
      <c r="AC55"/>
      <c r="AD55"/>
    </row>
    <row r="56" spans="1:30" s="6" customFormat="1" ht="14.25" customHeight="1" x14ac:dyDescent="0.25">
      <c r="A56" s="36"/>
      <c r="B56" s="36"/>
      <c r="C56" s="57"/>
      <c r="D56" s="37" t="s">
        <v>13</v>
      </c>
      <c r="E56" s="38"/>
      <c r="F56" s="38"/>
      <c r="G56" s="38"/>
      <c r="H56" s="5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7"/>
        <v>0</v>
      </c>
      <c r="O56" s="13">
        <f t="shared" si="8"/>
        <v>0</v>
      </c>
      <c r="P56" s="13"/>
      <c r="Q56" s="13"/>
      <c r="R56" s="13"/>
      <c r="S56"/>
      <c r="T56" s="9"/>
      <c r="U56" s="2"/>
      <c r="V56" s="8"/>
      <c r="W56"/>
      <c r="X56"/>
      <c r="Y56"/>
      <c r="Z56"/>
      <c r="AA56"/>
      <c r="AB56"/>
      <c r="AC56"/>
      <c r="AD56"/>
    </row>
    <row r="57" spans="1:30" x14ac:dyDescent="0.25">
      <c r="T57" s="9"/>
      <c r="U57" s="2"/>
      <c r="V57" s="8"/>
    </row>
    <row r="58" spans="1:30" x14ac:dyDescent="0.25">
      <c r="T58" s="9"/>
      <c r="U58" s="2"/>
      <c r="V58" s="8"/>
    </row>
    <row r="59" spans="1:30" x14ac:dyDescent="0.25">
      <c r="T59" s="9"/>
      <c r="U59" s="2"/>
      <c r="V59" s="8"/>
    </row>
    <row r="60" spans="1:30" x14ac:dyDescent="0.25">
      <c r="T60" s="9"/>
      <c r="U60" s="2"/>
      <c r="V60" s="8"/>
    </row>
    <row r="61" spans="1:30" x14ac:dyDescent="0.25">
      <c r="T61" s="9"/>
      <c r="U61" s="2"/>
      <c r="V61" s="8"/>
    </row>
    <row r="62" spans="1:30" x14ac:dyDescent="0.25">
      <c r="T62" s="9"/>
      <c r="U62" s="2"/>
      <c r="V62" s="8"/>
    </row>
    <row r="63" spans="1:30" x14ac:dyDescent="0.25">
      <c r="T63" s="9"/>
      <c r="U63" s="2"/>
      <c r="V63" s="8"/>
    </row>
    <row r="64" spans="1:30" x14ac:dyDescent="0.25">
      <c r="T64" s="9"/>
      <c r="U64" s="2"/>
      <c r="V64" s="8"/>
    </row>
    <row r="65" spans="20:22" x14ac:dyDescent="0.25">
      <c r="T65" s="9"/>
      <c r="U65" s="2"/>
      <c r="V65" s="8"/>
    </row>
    <row r="66" spans="20:22" x14ac:dyDescent="0.25">
      <c r="T66" s="9"/>
      <c r="U66" s="2"/>
      <c r="V66" s="8"/>
    </row>
    <row r="67" spans="20:22" x14ac:dyDescent="0.25">
      <c r="T67" s="9"/>
      <c r="U67" s="2"/>
      <c r="V67" s="8"/>
    </row>
    <row r="68" spans="20:22" x14ac:dyDescent="0.25">
      <c r="T68" s="9"/>
      <c r="U68" s="2"/>
      <c r="V68" s="8"/>
    </row>
    <row r="69" spans="20:22" x14ac:dyDescent="0.25">
      <c r="T69" s="9"/>
      <c r="U69" s="2"/>
      <c r="V69" s="8"/>
    </row>
    <row r="70" spans="20:22" x14ac:dyDescent="0.25">
      <c r="T70" s="9"/>
      <c r="U70" s="2"/>
      <c r="V70" s="8"/>
    </row>
    <row r="71" spans="20:22" x14ac:dyDescent="0.25">
      <c r="T71" s="9"/>
      <c r="U71" s="2"/>
      <c r="V71" s="8"/>
    </row>
    <row r="72" spans="20:22" x14ac:dyDescent="0.25">
      <c r="T72" s="9"/>
      <c r="U72" s="2"/>
      <c r="V72" s="8"/>
    </row>
    <row r="73" spans="20:22" x14ac:dyDescent="0.25">
      <c r="T73" s="9"/>
      <c r="U73" s="2"/>
      <c r="V73" s="8"/>
    </row>
    <row r="74" spans="20:22" x14ac:dyDescent="0.25">
      <c r="T74" s="9"/>
      <c r="U74" s="2"/>
      <c r="V74" s="8"/>
    </row>
    <row r="75" spans="20:22" x14ac:dyDescent="0.25">
      <c r="T75" s="9"/>
      <c r="U75" s="2"/>
      <c r="V75" s="8"/>
    </row>
    <row r="76" spans="20:22" x14ac:dyDescent="0.25">
      <c r="T76" s="9"/>
      <c r="U76" s="2"/>
      <c r="V76" s="8"/>
    </row>
    <row r="77" spans="20:22" x14ac:dyDescent="0.25">
      <c r="T77" s="9"/>
      <c r="U77" s="2"/>
      <c r="V77" s="8"/>
    </row>
    <row r="78" spans="20:22" x14ac:dyDescent="0.25">
      <c r="T78" s="9"/>
      <c r="U78" s="2"/>
      <c r="V78" s="8"/>
    </row>
    <row r="79" spans="20:22" x14ac:dyDescent="0.25">
      <c r="T79" s="9"/>
      <c r="U79" s="2"/>
      <c r="V79" s="8"/>
    </row>
    <row r="80" spans="20:22" x14ac:dyDescent="0.25">
      <c r="T80" s="9"/>
      <c r="U80" s="2"/>
      <c r="V80" s="8"/>
    </row>
    <row r="81" spans="20:22" x14ac:dyDescent="0.25">
      <c r="T81" s="9"/>
      <c r="U81" s="2"/>
      <c r="V81" s="8"/>
    </row>
    <row r="82" spans="20:22" x14ac:dyDescent="0.25">
      <c r="T82" s="9"/>
      <c r="U82" s="2"/>
      <c r="V82" s="8"/>
    </row>
    <row r="83" spans="20:22" x14ac:dyDescent="0.25">
      <c r="T83" s="9"/>
      <c r="U83" s="2"/>
      <c r="V83" s="8"/>
    </row>
    <row r="84" spans="20:22" x14ac:dyDescent="0.25">
      <c r="T84" s="9"/>
      <c r="U84" s="2"/>
      <c r="V84" s="8"/>
    </row>
    <row r="85" spans="20:22" x14ac:dyDescent="0.25">
      <c r="T85" s="9"/>
      <c r="U85" s="2"/>
      <c r="V85" s="8"/>
    </row>
    <row r="86" spans="20:22" x14ac:dyDescent="0.25">
      <c r="T86" s="9"/>
      <c r="U86" s="2"/>
      <c r="V86" s="8"/>
    </row>
    <row r="87" spans="20:22" x14ac:dyDescent="0.25">
      <c r="T87" s="9"/>
      <c r="U87" s="2"/>
      <c r="V87" s="8"/>
    </row>
    <row r="88" spans="20:22" x14ac:dyDescent="0.25">
      <c r="T88" s="9"/>
      <c r="U88" s="2"/>
      <c r="V88" s="8"/>
    </row>
    <row r="89" spans="20:22" x14ac:dyDescent="0.25">
      <c r="T89" s="9"/>
      <c r="U89" s="2"/>
      <c r="V89" s="8"/>
    </row>
    <row r="90" spans="20:22" x14ac:dyDescent="0.25">
      <c r="T90" s="9"/>
      <c r="U90" s="2"/>
      <c r="V90" s="8"/>
    </row>
    <row r="91" spans="20:22" x14ac:dyDescent="0.25">
      <c r="T91" s="9"/>
      <c r="U91" s="2"/>
      <c r="V91" s="8"/>
    </row>
    <row r="92" spans="20:22" x14ac:dyDescent="0.25">
      <c r="T92" s="9"/>
      <c r="U92" s="2"/>
      <c r="V92" s="8"/>
    </row>
    <row r="93" spans="20:22" x14ac:dyDescent="0.25">
      <c r="T93" s="9"/>
      <c r="U93" s="2"/>
      <c r="V93" s="8"/>
    </row>
    <row r="94" spans="20:22" x14ac:dyDescent="0.25">
      <c r="T94" s="9"/>
      <c r="U94" s="2"/>
      <c r="V94" s="8"/>
    </row>
    <row r="95" spans="20:22" x14ac:dyDescent="0.25">
      <c r="T95" s="9"/>
      <c r="U95" s="2"/>
      <c r="V95" s="8"/>
    </row>
    <row r="96" spans="20:22" x14ac:dyDescent="0.25">
      <c r="T96" s="9"/>
      <c r="U96" s="2"/>
      <c r="V96" s="8"/>
    </row>
    <row r="97" spans="20:22" x14ac:dyDescent="0.25">
      <c r="T97" s="9"/>
      <c r="U97" s="2"/>
      <c r="V97" s="8"/>
    </row>
    <row r="98" spans="20:22" x14ac:dyDescent="0.25">
      <c r="T98" s="9"/>
      <c r="U98" s="2"/>
      <c r="V98" s="8"/>
    </row>
    <row r="99" spans="20:22" x14ac:dyDescent="0.25">
      <c r="T99" s="9"/>
      <c r="U99" s="2"/>
      <c r="V99" s="8"/>
    </row>
    <row r="100" spans="20:22" x14ac:dyDescent="0.25">
      <c r="T100" s="9"/>
      <c r="U100" s="2"/>
      <c r="V100" s="8"/>
    </row>
    <row r="101" spans="20:22" x14ac:dyDescent="0.25">
      <c r="T101" s="9"/>
      <c r="U101" s="2"/>
      <c r="V101" s="8"/>
    </row>
    <row r="102" spans="20:22" x14ac:dyDescent="0.25">
      <c r="T102" s="9"/>
      <c r="U102" s="2"/>
      <c r="V102" s="8"/>
    </row>
    <row r="103" spans="20:22" x14ac:dyDescent="0.25">
      <c r="T103" s="9"/>
      <c r="U103" s="2"/>
      <c r="V103" s="8"/>
    </row>
  </sheetData>
  <mergeCells count="96">
    <mergeCell ref="A10:C10"/>
    <mergeCell ref="D10:G10"/>
    <mergeCell ref="A7:G7"/>
    <mergeCell ref="A8:C8"/>
    <mergeCell ref="D8:G8"/>
    <mergeCell ref="A9:C9"/>
    <mergeCell ref="D9:G9"/>
    <mergeCell ref="A18:C18"/>
    <mergeCell ref="D18:G18"/>
    <mergeCell ref="A11:C11"/>
    <mergeCell ref="D11:G11"/>
    <mergeCell ref="A12:G12"/>
    <mergeCell ref="A13:C13"/>
    <mergeCell ref="D13:G13"/>
    <mergeCell ref="A14:C14"/>
    <mergeCell ref="D14:G14"/>
    <mergeCell ref="A15:C15"/>
    <mergeCell ref="D15:G15"/>
    <mergeCell ref="A16:C16"/>
    <mergeCell ref="D16:G16"/>
    <mergeCell ref="A17:G17"/>
    <mergeCell ref="A25:C25"/>
    <mergeCell ref="D25:G25"/>
    <mergeCell ref="A19:C19"/>
    <mergeCell ref="D19:G19"/>
    <mergeCell ref="A20:C20"/>
    <mergeCell ref="D20:G20"/>
    <mergeCell ref="A21:C21"/>
    <mergeCell ref="D21:G21"/>
    <mergeCell ref="A22:G22"/>
    <mergeCell ref="A23:C23"/>
    <mergeCell ref="D23:G23"/>
    <mergeCell ref="A24:C24"/>
    <mergeCell ref="D24:G24"/>
    <mergeCell ref="A33:C33"/>
    <mergeCell ref="D33:G33"/>
    <mergeCell ref="A26:C26"/>
    <mergeCell ref="D26:G26"/>
    <mergeCell ref="A27:G27"/>
    <mergeCell ref="A28:C28"/>
    <mergeCell ref="D28:G28"/>
    <mergeCell ref="A29:C29"/>
    <mergeCell ref="D29:G29"/>
    <mergeCell ref="A30:C30"/>
    <mergeCell ref="D30:G30"/>
    <mergeCell ref="A31:C31"/>
    <mergeCell ref="D31:G31"/>
    <mergeCell ref="A32:G32"/>
    <mergeCell ref="A34:C34"/>
    <mergeCell ref="D34:G34"/>
    <mergeCell ref="A35:C35"/>
    <mergeCell ref="D35:G35"/>
    <mergeCell ref="A36:C36"/>
    <mergeCell ref="D36:G36"/>
    <mergeCell ref="D43:G43"/>
    <mergeCell ref="A44:C44"/>
    <mergeCell ref="D44:G44"/>
    <mergeCell ref="A37:G37"/>
    <mergeCell ref="A38:C38"/>
    <mergeCell ref="D38:G38"/>
    <mergeCell ref="A39:C39"/>
    <mergeCell ref="D39:G39"/>
    <mergeCell ref="A40:C40"/>
    <mergeCell ref="D40:G40"/>
    <mergeCell ref="A2:G2"/>
    <mergeCell ref="A52:G52"/>
    <mergeCell ref="A53:C53"/>
    <mergeCell ref="D53:G53"/>
    <mergeCell ref="A54:C54"/>
    <mergeCell ref="D54:G54"/>
    <mergeCell ref="A49:C49"/>
    <mergeCell ref="D49:G49"/>
    <mergeCell ref="A50:C50"/>
    <mergeCell ref="D50:G50"/>
    <mergeCell ref="A51:C51"/>
    <mergeCell ref="D51:G51"/>
    <mergeCell ref="A45:C45"/>
    <mergeCell ref="D45:G45"/>
    <mergeCell ref="A46:C46"/>
    <mergeCell ref="D46:G46"/>
    <mergeCell ref="Y5:AB5"/>
    <mergeCell ref="A56:C56"/>
    <mergeCell ref="D56:G56"/>
    <mergeCell ref="D3:G3"/>
    <mergeCell ref="D4:G4"/>
    <mergeCell ref="D5:G5"/>
    <mergeCell ref="D6:G6"/>
    <mergeCell ref="A55:C55"/>
    <mergeCell ref="D55:G55"/>
    <mergeCell ref="A47:G47"/>
    <mergeCell ref="A48:C48"/>
    <mergeCell ref="D48:G48"/>
    <mergeCell ref="A41:C41"/>
    <mergeCell ref="D41:G41"/>
    <mergeCell ref="A42:G42"/>
    <mergeCell ref="A43:C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3A50-68D4-4D85-A480-17175E2A04CD}">
  <dimension ref="A1:AY68"/>
  <sheetViews>
    <sheetView zoomScale="55" zoomScaleNormal="5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22" sqref="B22"/>
    </sheetView>
  </sheetViews>
  <sheetFormatPr baseColWidth="10" defaultRowHeight="15" x14ac:dyDescent="0.25"/>
  <cols>
    <col min="1" max="1" width="4.28515625" bestFit="1" customWidth="1"/>
    <col min="2" max="2" width="50.42578125" bestFit="1" customWidth="1"/>
    <col min="3" max="6" width="6.28515625" customWidth="1"/>
    <col min="7" max="7" width="7.85546875" customWidth="1"/>
    <col min="8" max="8" width="6.7109375" style="16" customWidth="1"/>
    <col min="9" max="10" width="6.7109375" style="17" customWidth="1"/>
    <col min="11" max="11" width="6.7109375" style="18" customWidth="1"/>
    <col min="12" max="15" width="6.7109375" customWidth="1"/>
    <col min="16" max="16" width="6.7109375" style="16" customWidth="1"/>
    <col min="17" max="18" width="6.7109375" style="17" customWidth="1"/>
    <col min="19" max="19" width="6.7109375" style="18" customWidth="1"/>
    <col min="20" max="20" width="6.7109375" style="16" customWidth="1"/>
    <col min="21" max="23" width="6.7109375" style="17" customWidth="1"/>
    <col min="24" max="24" width="6.7109375" style="16" customWidth="1"/>
    <col min="25" max="27" width="6.7109375" style="17" customWidth="1"/>
    <col min="28" max="28" width="6.7109375" style="16" customWidth="1"/>
    <col min="29" max="31" width="6.7109375" style="17" customWidth="1"/>
    <col min="32" max="32" width="11.42578125" style="16"/>
    <col min="34" max="34" width="46" bestFit="1" customWidth="1"/>
  </cols>
  <sheetData>
    <row r="1" spans="1:32" s="27" customFormat="1" x14ac:dyDescent="0.25">
      <c r="H1" s="59" t="s">
        <v>0</v>
      </c>
      <c r="I1" s="60"/>
      <c r="J1" s="60"/>
      <c r="K1" s="61"/>
      <c r="L1" s="60" t="s">
        <v>1</v>
      </c>
      <c r="M1" s="60"/>
      <c r="N1" s="60"/>
      <c r="O1" s="60"/>
      <c r="P1" s="59" t="s">
        <v>2</v>
      </c>
      <c r="Q1" s="60"/>
      <c r="R1" s="60"/>
      <c r="S1" s="61"/>
      <c r="T1" s="59" t="s">
        <v>3</v>
      </c>
      <c r="U1" s="60"/>
      <c r="V1" s="60"/>
      <c r="W1" s="60"/>
      <c r="X1" s="59" t="s">
        <v>4</v>
      </c>
      <c r="Y1" s="60"/>
      <c r="Z1" s="60"/>
      <c r="AA1" s="61"/>
      <c r="AB1" s="59" t="s">
        <v>5</v>
      </c>
      <c r="AC1" s="60"/>
      <c r="AD1" s="60"/>
      <c r="AE1" s="61"/>
      <c r="AF1" s="29"/>
    </row>
    <row r="2" spans="1:32" s="27" customFormat="1" x14ac:dyDescent="0.25">
      <c r="C2" s="30" t="s">
        <v>13</v>
      </c>
      <c r="D2" s="27" t="s">
        <v>12</v>
      </c>
      <c r="E2" s="27" t="s">
        <v>11</v>
      </c>
      <c r="F2" s="30" t="s">
        <v>137</v>
      </c>
      <c r="G2" s="31" t="s">
        <v>114</v>
      </c>
      <c r="H2" s="29" t="s">
        <v>66</v>
      </c>
      <c r="I2" s="27" t="s">
        <v>67</v>
      </c>
      <c r="J2" s="27" t="s">
        <v>68</v>
      </c>
      <c r="K2" s="32" t="s">
        <v>39</v>
      </c>
      <c r="L2" s="27" t="s">
        <v>66</v>
      </c>
      <c r="M2" s="27" t="s">
        <v>67</v>
      </c>
      <c r="N2" s="27" t="s">
        <v>68</v>
      </c>
      <c r="O2" s="27" t="s">
        <v>39</v>
      </c>
      <c r="P2" s="29" t="s">
        <v>66</v>
      </c>
      <c r="Q2" s="27" t="s">
        <v>67</v>
      </c>
      <c r="R2" s="27" t="s">
        <v>68</v>
      </c>
      <c r="S2" s="32" t="s">
        <v>39</v>
      </c>
      <c r="T2" s="29" t="s">
        <v>66</v>
      </c>
      <c r="U2" s="27" t="s">
        <v>67</v>
      </c>
      <c r="V2" s="27" t="s">
        <v>68</v>
      </c>
      <c r="W2" s="27" t="s">
        <v>39</v>
      </c>
      <c r="X2" s="29" t="s">
        <v>66</v>
      </c>
      <c r="Y2" s="27" t="s">
        <v>67</v>
      </c>
      <c r="Z2" s="27" t="s">
        <v>68</v>
      </c>
      <c r="AA2" s="27" t="s">
        <v>39</v>
      </c>
      <c r="AB2" s="29" t="s">
        <v>66</v>
      </c>
      <c r="AC2" s="27" t="s">
        <v>67</v>
      </c>
      <c r="AD2" s="27" t="s">
        <v>68</v>
      </c>
      <c r="AE2" s="27" t="s">
        <v>39</v>
      </c>
      <c r="AF2" s="29"/>
    </row>
    <row r="3" spans="1:32" s="33" customFormat="1" x14ac:dyDescent="0.25">
      <c r="C3" s="33">
        <f>SUM(C4:C50)</f>
        <v>1569</v>
      </c>
      <c r="D3" s="33">
        <f t="shared" ref="D3:G3" si="0">SUM(D4:D50)</f>
        <v>218</v>
      </c>
      <c r="E3" s="33">
        <f t="shared" si="0"/>
        <v>864</v>
      </c>
      <c r="F3" s="33">
        <f t="shared" si="0"/>
        <v>2244</v>
      </c>
      <c r="G3" s="33">
        <f t="shared" si="0"/>
        <v>4895</v>
      </c>
      <c r="H3" s="34">
        <f t="shared" ref="H3:AE3" si="1">SUM(H4:H50)</f>
        <v>567</v>
      </c>
      <c r="I3" s="33">
        <f t="shared" si="1"/>
        <v>7</v>
      </c>
      <c r="J3" s="33">
        <f t="shared" si="1"/>
        <v>157</v>
      </c>
      <c r="K3" s="35">
        <f t="shared" si="1"/>
        <v>210</v>
      </c>
      <c r="L3" s="33">
        <f t="shared" si="1"/>
        <v>222</v>
      </c>
      <c r="M3" s="33">
        <f t="shared" si="1"/>
        <v>8</v>
      </c>
      <c r="N3" s="33">
        <f t="shared" si="1"/>
        <v>281</v>
      </c>
      <c r="O3" s="33">
        <f t="shared" si="1"/>
        <v>426</v>
      </c>
      <c r="P3" s="34">
        <f t="shared" si="1"/>
        <v>64</v>
      </c>
      <c r="Q3" s="33">
        <f t="shared" si="1"/>
        <v>76</v>
      </c>
      <c r="R3" s="33">
        <f t="shared" si="1"/>
        <v>54</v>
      </c>
      <c r="S3" s="33">
        <f t="shared" si="1"/>
        <v>742</v>
      </c>
      <c r="T3" s="34">
        <f t="shared" si="1"/>
        <v>326</v>
      </c>
      <c r="U3" s="33">
        <f t="shared" si="1"/>
        <v>117</v>
      </c>
      <c r="V3" s="33">
        <f t="shared" si="1"/>
        <v>82</v>
      </c>
      <c r="W3" s="33">
        <f t="shared" si="1"/>
        <v>371</v>
      </c>
      <c r="X3" s="34">
        <f t="shared" si="1"/>
        <v>16</v>
      </c>
      <c r="Y3" s="33">
        <f t="shared" si="1"/>
        <v>0</v>
      </c>
      <c r="Z3" s="33">
        <f t="shared" si="1"/>
        <v>8</v>
      </c>
      <c r="AA3" s="33">
        <f t="shared" si="1"/>
        <v>8</v>
      </c>
      <c r="AB3" s="34">
        <f t="shared" si="1"/>
        <v>374</v>
      </c>
      <c r="AC3" s="33">
        <f t="shared" si="1"/>
        <v>10</v>
      </c>
      <c r="AD3" s="33">
        <f t="shared" si="1"/>
        <v>282</v>
      </c>
      <c r="AE3" s="33">
        <f t="shared" si="1"/>
        <v>487</v>
      </c>
      <c r="AF3" s="34"/>
    </row>
    <row r="4" spans="1:32" ht="15" customHeight="1" x14ac:dyDescent="0.25">
      <c r="A4" t="s">
        <v>46</v>
      </c>
      <c r="B4" t="s">
        <v>70</v>
      </c>
      <c r="C4">
        <f>H4+L4+P4+T4+X4+AB4</f>
        <v>0</v>
      </c>
      <c r="D4">
        <f t="shared" ref="D4:F4" si="2">I4+M4+Q4+U4+Y4+AC4</f>
        <v>0</v>
      </c>
      <c r="E4">
        <f t="shared" si="2"/>
        <v>8</v>
      </c>
      <c r="F4">
        <f t="shared" si="2"/>
        <v>35</v>
      </c>
      <c r="G4">
        <f t="shared" ref="G4:G21" si="3" xml:space="preserve"> SUM(H4:AE4)</f>
        <v>43</v>
      </c>
      <c r="K4" s="18">
        <v>4</v>
      </c>
      <c r="O4">
        <v>10</v>
      </c>
      <c r="W4" s="17">
        <v>10</v>
      </c>
      <c r="Z4" s="17">
        <v>8</v>
      </c>
      <c r="AE4" s="17">
        <v>11</v>
      </c>
    </row>
    <row r="5" spans="1:32" ht="15" customHeight="1" x14ac:dyDescent="0.25">
      <c r="A5" t="s">
        <v>46</v>
      </c>
      <c r="B5" t="s">
        <v>69</v>
      </c>
      <c r="C5">
        <f>H5+L5+P5+T5+X5+AB5</f>
        <v>0</v>
      </c>
      <c r="D5">
        <f t="shared" ref="D5" si="4">I5+M5+Q5+U5+Y5+AC5</f>
        <v>0</v>
      </c>
      <c r="E5">
        <f t="shared" ref="E5" si="5">J5+N5+R5+V5+Z5+AD5</f>
        <v>4</v>
      </c>
      <c r="F5">
        <f t="shared" ref="F5" si="6">K5+O5+S5+W5+AA5+AE5</f>
        <v>26</v>
      </c>
      <c r="G5">
        <f t="shared" si="3"/>
        <v>30</v>
      </c>
      <c r="K5" s="18">
        <v>1</v>
      </c>
      <c r="N5">
        <v>2</v>
      </c>
      <c r="S5" s="18">
        <v>3</v>
      </c>
      <c r="W5" s="17">
        <v>22</v>
      </c>
      <c r="AD5" s="17">
        <v>2</v>
      </c>
    </row>
    <row r="6" spans="1:32" ht="15" customHeight="1" x14ac:dyDescent="0.25">
      <c r="A6" t="s">
        <v>46</v>
      </c>
      <c r="B6" t="s">
        <v>102</v>
      </c>
      <c r="C6">
        <f t="shared" ref="C6:C50" si="7">H6+L6+P6+T6+X6+AB6</f>
        <v>0</v>
      </c>
      <c r="D6">
        <f t="shared" ref="D6:D50" si="8">I6+M6+Q6+U6+Y6+AC6</f>
        <v>0</v>
      </c>
      <c r="E6">
        <f t="shared" ref="E6:E50" si="9">J6+N6+R6+V6+Z6+AD6</f>
        <v>0</v>
      </c>
      <c r="F6">
        <f t="shared" ref="F6:F50" si="10">K6+O6+S6+W6+AA6+AE6</f>
        <v>5</v>
      </c>
      <c r="G6">
        <f t="shared" si="3"/>
        <v>5</v>
      </c>
      <c r="S6" s="18">
        <v>5</v>
      </c>
    </row>
    <row r="7" spans="1:32" ht="15" customHeight="1" x14ac:dyDescent="0.25">
      <c r="A7" t="s">
        <v>46</v>
      </c>
      <c r="B7" t="s">
        <v>71</v>
      </c>
      <c r="C7">
        <f t="shared" si="7"/>
        <v>0</v>
      </c>
      <c r="D7">
        <f t="shared" si="8"/>
        <v>0</v>
      </c>
      <c r="E7">
        <f t="shared" si="9"/>
        <v>0</v>
      </c>
      <c r="F7">
        <f t="shared" si="10"/>
        <v>14</v>
      </c>
      <c r="G7">
        <f t="shared" si="3"/>
        <v>14</v>
      </c>
      <c r="K7" s="18">
        <v>2</v>
      </c>
      <c r="N7" s="15"/>
      <c r="O7" s="15">
        <v>4</v>
      </c>
      <c r="P7" s="21"/>
      <c r="Q7" s="19"/>
      <c r="R7" s="19"/>
      <c r="S7" s="20"/>
      <c r="T7" s="21"/>
      <c r="V7" s="19"/>
      <c r="W7" s="19">
        <v>4</v>
      </c>
      <c r="AE7" s="17">
        <v>4</v>
      </c>
    </row>
    <row r="8" spans="1:32" ht="15" customHeight="1" x14ac:dyDescent="0.25">
      <c r="A8" t="s">
        <v>46</v>
      </c>
      <c r="B8" t="s">
        <v>91</v>
      </c>
      <c r="C8">
        <f t="shared" si="7"/>
        <v>0</v>
      </c>
      <c r="D8">
        <f t="shared" si="8"/>
        <v>0</v>
      </c>
      <c r="E8">
        <f t="shared" si="9"/>
        <v>24</v>
      </c>
      <c r="F8">
        <f t="shared" si="10"/>
        <v>0</v>
      </c>
      <c r="G8">
        <f t="shared" si="3"/>
        <v>24</v>
      </c>
      <c r="N8" s="15">
        <v>1</v>
      </c>
      <c r="O8" s="15"/>
      <c r="P8" s="21"/>
      <c r="Q8" s="19"/>
      <c r="R8" s="19">
        <v>1</v>
      </c>
      <c r="S8" s="20"/>
      <c r="T8" s="21"/>
      <c r="V8" s="19">
        <v>21</v>
      </c>
      <c r="W8" s="19"/>
      <c r="AD8" s="17">
        <v>1</v>
      </c>
    </row>
    <row r="9" spans="1:32" ht="15" customHeight="1" x14ac:dyDescent="0.25">
      <c r="A9" t="s">
        <v>46</v>
      </c>
      <c r="B9" t="s">
        <v>72</v>
      </c>
      <c r="C9">
        <f t="shared" si="7"/>
        <v>0</v>
      </c>
      <c r="D9">
        <f t="shared" si="8"/>
        <v>0</v>
      </c>
      <c r="E9">
        <f t="shared" si="9"/>
        <v>10</v>
      </c>
      <c r="F9">
        <f t="shared" si="10"/>
        <v>0</v>
      </c>
      <c r="G9">
        <f t="shared" si="3"/>
        <v>10</v>
      </c>
      <c r="J9" s="17">
        <v>1</v>
      </c>
      <c r="N9" s="15">
        <v>3</v>
      </c>
      <c r="O9" s="15"/>
      <c r="P9" s="21"/>
      <c r="Q9" s="19"/>
      <c r="R9" s="19">
        <v>2</v>
      </c>
      <c r="S9" s="20"/>
      <c r="T9" s="21"/>
      <c r="V9" s="19">
        <v>1</v>
      </c>
      <c r="W9" s="19"/>
      <c r="AD9" s="17">
        <v>3</v>
      </c>
    </row>
    <row r="10" spans="1:32" ht="15" customHeight="1" x14ac:dyDescent="0.25">
      <c r="A10" t="s">
        <v>46</v>
      </c>
      <c r="B10" t="s">
        <v>103</v>
      </c>
      <c r="C10">
        <f t="shared" si="7"/>
        <v>0</v>
      </c>
      <c r="D10">
        <f t="shared" si="8"/>
        <v>0</v>
      </c>
      <c r="E10">
        <f t="shared" si="9"/>
        <v>6</v>
      </c>
      <c r="F10">
        <f t="shared" si="10"/>
        <v>0</v>
      </c>
      <c r="G10">
        <f t="shared" si="3"/>
        <v>6</v>
      </c>
      <c r="N10" s="15"/>
      <c r="O10" s="15"/>
      <c r="P10" s="21"/>
      <c r="Q10" s="19"/>
      <c r="R10" s="19">
        <v>6</v>
      </c>
      <c r="S10" s="20"/>
      <c r="T10" s="21"/>
      <c r="V10" s="19"/>
      <c r="W10" s="19"/>
    </row>
    <row r="11" spans="1:32" ht="15" customHeight="1" x14ac:dyDescent="0.25">
      <c r="A11" t="s">
        <v>46</v>
      </c>
      <c r="B11" t="s">
        <v>73</v>
      </c>
      <c r="C11">
        <f t="shared" si="7"/>
        <v>0</v>
      </c>
      <c r="D11">
        <f t="shared" si="8"/>
        <v>0</v>
      </c>
      <c r="E11">
        <f t="shared" si="9"/>
        <v>35</v>
      </c>
      <c r="F11">
        <f t="shared" si="10"/>
        <v>0</v>
      </c>
      <c r="G11">
        <f t="shared" si="3"/>
        <v>35</v>
      </c>
      <c r="J11" s="17">
        <v>2</v>
      </c>
      <c r="N11" s="15"/>
      <c r="O11" s="15"/>
      <c r="P11" s="21"/>
      <c r="Q11" s="19"/>
      <c r="R11" s="22">
        <v>31</v>
      </c>
      <c r="S11" s="20"/>
      <c r="T11" s="21"/>
      <c r="V11" s="19">
        <v>2</v>
      </c>
      <c r="W11" s="19"/>
    </row>
    <row r="12" spans="1:32" ht="15" customHeight="1" x14ac:dyDescent="0.25">
      <c r="A12" t="s">
        <v>46</v>
      </c>
      <c r="B12" t="s">
        <v>74</v>
      </c>
      <c r="C12">
        <f t="shared" si="7"/>
        <v>36</v>
      </c>
      <c r="D12">
        <f t="shared" si="8"/>
        <v>0</v>
      </c>
      <c r="E12">
        <f t="shared" si="9"/>
        <v>0</v>
      </c>
      <c r="F12">
        <f t="shared" si="10"/>
        <v>17</v>
      </c>
      <c r="G12">
        <f t="shared" si="3"/>
        <v>53</v>
      </c>
      <c r="H12" s="16">
        <v>4</v>
      </c>
      <c r="K12" s="18">
        <v>1</v>
      </c>
      <c r="L12">
        <v>3</v>
      </c>
      <c r="N12" s="15"/>
      <c r="O12" s="15"/>
      <c r="P12" s="21">
        <v>6</v>
      </c>
      <c r="Q12" s="19"/>
      <c r="R12" s="19"/>
      <c r="S12" s="20">
        <v>2</v>
      </c>
      <c r="T12" s="21">
        <v>20</v>
      </c>
      <c r="V12" s="19"/>
      <c r="W12" s="19">
        <v>14</v>
      </c>
      <c r="AB12" s="16">
        <v>3</v>
      </c>
    </row>
    <row r="13" spans="1:32" ht="15" customHeight="1" x14ac:dyDescent="0.25">
      <c r="A13" t="s">
        <v>46</v>
      </c>
      <c r="B13" t="s">
        <v>75</v>
      </c>
      <c r="C13">
        <f t="shared" si="7"/>
        <v>2</v>
      </c>
      <c r="D13">
        <f t="shared" si="8"/>
        <v>0</v>
      </c>
      <c r="E13">
        <f t="shared" si="9"/>
        <v>0</v>
      </c>
      <c r="F13">
        <f t="shared" si="10"/>
        <v>0</v>
      </c>
      <c r="G13">
        <f t="shared" si="3"/>
        <v>2</v>
      </c>
      <c r="H13" s="16">
        <v>2</v>
      </c>
      <c r="N13" s="15"/>
      <c r="O13" s="15"/>
      <c r="P13" s="21"/>
      <c r="Q13" s="19"/>
      <c r="R13" s="19"/>
      <c r="S13" s="20"/>
      <c r="T13" s="21"/>
      <c r="V13" s="19"/>
      <c r="W13" s="19"/>
    </row>
    <row r="14" spans="1:32" ht="15" customHeight="1" x14ac:dyDescent="0.25">
      <c r="A14" t="s">
        <v>46</v>
      </c>
      <c r="B14" t="s">
        <v>76</v>
      </c>
      <c r="C14">
        <f t="shared" si="7"/>
        <v>53</v>
      </c>
      <c r="D14">
        <f t="shared" si="8"/>
        <v>0</v>
      </c>
      <c r="E14">
        <f t="shared" si="9"/>
        <v>0</v>
      </c>
      <c r="F14">
        <f t="shared" si="10"/>
        <v>2</v>
      </c>
      <c r="G14">
        <f t="shared" si="3"/>
        <v>55</v>
      </c>
      <c r="H14" s="16">
        <v>27</v>
      </c>
      <c r="K14" s="18">
        <v>2</v>
      </c>
      <c r="L14">
        <v>3</v>
      </c>
      <c r="N14" s="15"/>
      <c r="O14" s="15"/>
      <c r="P14" s="21">
        <v>11</v>
      </c>
      <c r="Q14" s="19"/>
      <c r="R14" s="19"/>
      <c r="S14" s="20"/>
      <c r="T14" s="21">
        <v>9</v>
      </c>
      <c r="V14" s="19"/>
      <c r="W14" s="19"/>
      <c r="AB14" s="16">
        <v>3</v>
      </c>
    </row>
    <row r="15" spans="1:32" ht="15" customHeight="1" x14ac:dyDescent="0.25">
      <c r="A15" t="s">
        <v>46</v>
      </c>
      <c r="B15" t="s">
        <v>90</v>
      </c>
      <c r="C15">
        <f t="shared" si="7"/>
        <v>0</v>
      </c>
      <c r="D15">
        <f t="shared" si="8"/>
        <v>0</v>
      </c>
      <c r="E15">
        <f t="shared" si="9"/>
        <v>0</v>
      </c>
      <c r="F15">
        <f t="shared" si="10"/>
        <v>25</v>
      </c>
      <c r="G15">
        <f t="shared" si="3"/>
        <v>25</v>
      </c>
      <c r="N15" s="15"/>
      <c r="O15" s="15">
        <v>7</v>
      </c>
      <c r="P15" s="21"/>
      <c r="Q15" s="19"/>
      <c r="R15" s="19"/>
      <c r="S15" s="20"/>
      <c r="T15" s="21"/>
      <c r="V15" s="19"/>
      <c r="W15" s="19">
        <v>11</v>
      </c>
      <c r="AE15" s="17">
        <v>7</v>
      </c>
    </row>
    <row r="16" spans="1:32" ht="15" customHeight="1" x14ac:dyDescent="0.25">
      <c r="A16" t="s">
        <v>46</v>
      </c>
      <c r="B16" t="s">
        <v>92</v>
      </c>
      <c r="C16">
        <f t="shared" si="7"/>
        <v>0</v>
      </c>
      <c r="D16">
        <f t="shared" si="8"/>
        <v>0</v>
      </c>
      <c r="E16">
        <f t="shared" si="9"/>
        <v>3</v>
      </c>
      <c r="F16">
        <f t="shared" si="10"/>
        <v>0</v>
      </c>
      <c r="G16">
        <f t="shared" si="3"/>
        <v>3</v>
      </c>
      <c r="N16" s="15">
        <v>1</v>
      </c>
      <c r="O16" s="15"/>
      <c r="P16" s="21"/>
      <c r="Q16" s="19"/>
      <c r="R16" s="19">
        <v>1</v>
      </c>
      <c r="S16" s="20"/>
      <c r="T16" s="21"/>
      <c r="V16" s="19"/>
      <c r="W16" s="19"/>
      <c r="AD16" s="17">
        <v>1</v>
      </c>
    </row>
    <row r="17" spans="1:51" ht="15" customHeight="1" x14ac:dyDescent="0.25">
      <c r="A17" t="s">
        <v>46</v>
      </c>
      <c r="B17" t="s">
        <v>93</v>
      </c>
      <c r="C17">
        <f t="shared" si="7"/>
        <v>0</v>
      </c>
      <c r="D17">
        <f t="shared" si="8"/>
        <v>0</v>
      </c>
      <c r="E17">
        <f t="shared" si="9"/>
        <v>30</v>
      </c>
      <c r="F17">
        <f t="shared" si="10"/>
        <v>0</v>
      </c>
      <c r="G17">
        <f t="shared" si="3"/>
        <v>30</v>
      </c>
      <c r="N17" s="15">
        <v>15</v>
      </c>
      <c r="O17" s="15"/>
      <c r="P17" s="21"/>
      <c r="Q17" s="19"/>
      <c r="R17" s="19"/>
      <c r="S17" s="20"/>
      <c r="T17" s="21"/>
      <c r="V17" s="19"/>
      <c r="W17" s="19"/>
      <c r="AD17" s="17">
        <v>15</v>
      </c>
    </row>
    <row r="18" spans="1:51" ht="15" customHeight="1" x14ac:dyDescent="0.25">
      <c r="A18" t="s">
        <v>46</v>
      </c>
      <c r="B18" t="s">
        <v>94</v>
      </c>
      <c r="C18">
        <f t="shared" si="7"/>
        <v>0</v>
      </c>
      <c r="D18">
        <f t="shared" si="8"/>
        <v>0</v>
      </c>
      <c r="E18">
        <f t="shared" si="9"/>
        <v>22</v>
      </c>
      <c r="F18">
        <f t="shared" si="10"/>
        <v>0</v>
      </c>
      <c r="G18">
        <f t="shared" si="3"/>
        <v>22</v>
      </c>
      <c r="N18" s="15">
        <v>11</v>
      </c>
      <c r="O18" s="15"/>
      <c r="P18" s="21"/>
      <c r="Q18" s="19"/>
      <c r="R18" s="19"/>
      <c r="S18" s="20"/>
      <c r="T18" s="21"/>
      <c r="V18" s="19"/>
      <c r="W18" s="19"/>
      <c r="AD18" s="17">
        <v>11</v>
      </c>
    </row>
    <row r="19" spans="1:51" ht="15" customHeight="1" x14ac:dyDescent="0.25">
      <c r="A19" t="s">
        <v>46</v>
      </c>
      <c r="B19" t="s">
        <v>95</v>
      </c>
      <c r="C19">
        <f t="shared" si="7"/>
        <v>0</v>
      </c>
      <c r="D19">
        <f t="shared" si="8"/>
        <v>0</v>
      </c>
      <c r="E19">
        <f t="shared" si="9"/>
        <v>2</v>
      </c>
      <c r="F19">
        <f t="shared" si="10"/>
        <v>0</v>
      </c>
      <c r="G19">
        <f t="shared" si="3"/>
        <v>2</v>
      </c>
      <c r="N19" s="15">
        <v>1</v>
      </c>
      <c r="O19" s="15"/>
      <c r="P19" s="21"/>
      <c r="Q19" s="19"/>
      <c r="R19" s="19"/>
      <c r="S19" s="20"/>
      <c r="T19" s="21"/>
      <c r="V19" s="19"/>
      <c r="W19" s="19"/>
      <c r="AD19" s="23">
        <v>1</v>
      </c>
    </row>
    <row r="20" spans="1:51" ht="15" customHeight="1" x14ac:dyDescent="0.25">
      <c r="A20" t="s">
        <v>46</v>
      </c>
      <c r="B20" t="s">
        <v>77</v>
      </c>
      <c r="C20">
        <f t="shared" si="7"/>
        <v>0</v>
      </c>
      <c r="D20">
        <f t="shared" si="8"/>
        <v>45</v>
      </c>
      <c r="E20">
        <f t="shared" si="9"/>
        <v>0</v>
      </c>
      <c r="F20">
        <f t="shared" si="10"/>
        <v>0</v>
      </c>
      <c r="G20">
        <f t="shared" si="3"/>
        <v>45</v>
      </c>
      <c r="I20" s="17">
        <v>6</v>
      </c>
      <c r="M20">
        <v>6</v>
      </c>
      <c r="N20" s="15"/>
      <c r="O20" s="15"/>
      <c r="P20" s="21"/>
      <c r="Q20" s="19">
        <v>1</v>
      </c>
      <c r="R20" s="19"/>
      <c r="S20" s="20"/>
      <c r="T20" s="21"/>
      <c r="U20" s="17">
        <v>24</v>
      </c>
      <c r="V20" s="19"/>
      <c r="W20" s="19"/>
      <c r="AC20" s="17">
        <v>8</v>
      </c>
      <c r="AG20" t="s">
        <v>48</v>
      </c>
      <c r="AH20" t="s">
        <v>78</v>
      </c>
      <c r="AI20">
        <v>673</v>
      </c>
      <c r="AJ20" t="s">
        <v>39</v>
      </c>
    </row>
    <row r="21" spans="1:51" x14ac:dyDescent="0.25">
      <c r="A21" s="25" t="s">
        <v>48</v>
      </c>
      <c r="B21" s="25" t="s">
        <v>117</v>
      </c>
      <c r="C21" s="25">
        <f t="shared" si="7"/>
        <v>0</v>
      </c>
      <c r="D21" s="25">
        <f t="shared" si="8"/>
        <v>0</v>
      </c>
      <c r="E21" s="25">
        <f t="shared" si="9"/>
        <v>0</v>
      </c>
      <c r="F21" s="25">
        <f t="shared" si="10"/>
        <v>12</v>
      </c>
      <c r="G21" s="25">
        <f t="shared" si="3"/>
        <v>12</v>
      </c>
      <c r="K21" s="18">
        <v>2</v>
      </c>
      <c r="N21" s="15"/>
      <c r="O21" s="15">
        <v>2</v>
      </c>
      <c r="P21" s="21"/>
      <c r="Q21" s="19"/>
      <c r="R21" s="19"/>
      <c r="S21" s="20"/>
      <c r="T21" s="21"/>
      <c r="U21" s="19"/>
      <c r="V21" s="19"/>
      <c r="W21" s="19">
        <v>6</v>
      </c>
      <c r="AE21" s="17">
        <v>2</v>
      </c>
      <c r="AG21" t="s">
        <v>51</v>
      </c>
      <c r="AH21" t="s">
        <v>82</v>
      </c>
      <c r="AI21">
        <v>1119</v>
      </c>
      <c r="AJ21" t="s">
        <v>39</v>
      </c>
    </row>
    <row r="22" spans="1:51" x14ac:dyDescent="0.25">
      <c r="A22" s="25" t="s">
        <v>48</v>
      </c>
      <c r="B22" s="25" t="s">
        <v>118</v>
      </c>
      <c r="C22" s="25">
        <f t="shared" si="7"/>
        <v>0</v>
      </c>
      <c r="D22" s="25">
        <f t="shared" si="8"/>
        <v>0</v>
      </c>
      <c r="E22" s="25">
        <f t="shared" si="9"/>
        <v>0</v>
      </c>
      <c r="F22" s="25">
        <f t="shared" si="10"/>
        <v>673</v>
      </c>
      <c r="G22" s="25">
        <f t="shared" ref="G22:G50" si="11" xml:space="preserve"> SUM(H22:AE22)</f>
        <v>673</v>
      </c>
      <c r="K22" s="18">
        <v>1</v>
      </c>
      <c r="N22" s="15"/>
      <c r="O22" s="15"/>
      <c r="P22" s="21"/>
      <c r="Q22" s="19"/>
      <c r="R22" s="19"/>
      <c r="S22" s="20">
        <v>659</v>
      </c>
      <c r="T22" s="21"/>
      <c r="U22" s="19"/>
      <c r="V22" s="19"/>
      <c r="W22" s="19">
        <v>13</v>
      </c>
      <c r="AG22" t="s">
        <v>51</v>
      </c>
      <c r="AH22" t="s">
        <v>83</v>
      </c>
      <c r="AI22">
        <v>321</v>
      </c>
      <c r="AJ22" t="s">
        <v>68</v>
      </c>
    </row>
    <row r="23" spans="1:51" x14ac:dyDescent="0.25">
      <c r="A23" s="25" t="s">
        <v>48</v>
      </c>
      <c r="B23" s="25" t="s">
        <v>119</v>
      </c>
      <c r="C23" s="25">
        <f t="shared" si="7"/>
        <v>0</v>
      </c>
      <c r="D23" s="25">
        <f t="shared" si="8"/>
        <v>173</v>
      </c>
      <c r="E23" s="25">
        <f t="shared" si="9"/>
        <v>0</v>
      </c>
      <c r="F23" s="25">
        <f t="shared" si="10"/>
        <v>0</v>
      </c>
      <c r="G23" s="25">
        <f t="shared" si="11"/>
        <v>173</v>
      </c>
      <c r="I23" s="17">
        <v>1</v>
      </c>
      <c r="M23">
        <v>2</v>
      </c>
      <c r="N23" s="15"/>
      <c r="O23" s="15"/>
      <c r="P23" s="21"/>
      <c r="Q23" s="19">
        <v>75</v>
      </c>
      <c r="R23" s="19"/>
      <c r="S23" s="20"/>
      <c r="T23" s="21"/>
      <c r="U23" s="17">
        <v>93</v>
      </c>
      <c r="V23" s="19"/>
      <c r="W23" s="19"/>
      <c r="AC23" s="17">
        <v>2</v>
      </c>
      <c r="AG23" t="s">
        <v>51</v>
      </c>
      <c r="AH23" t="s">
        <v>86</v>
      </c>
      <c r="AI23">
        <v>465</v>
      </c>
      <c r="AJ23" t="s">
        <v>66</v>
      </c>
    </row>
    <row r="24" spans="1:51" x14ac:dyDescent="0.25">
      <c r="A24" t="s">
        <v>49</v>
      </c>
      <c r="B24" t="s">
        <v>79</v>
      </c>
      <c r="C24">
        <f t="shared" si="7"/>
        <v>0</v>
      </c>
      <c r="D24">
        <f t="shared" si="8"/>
        <v>0</v>
      </c>
      <c r="E24">
        <f t="shared" si="9"/>
        <v>64</v>
      </c>
      <c r="F24">
        <f t="shared" si="10"/>
        <v>218</v>
      </c>
      <c r="G24">
        <f t="shared" si="11"/>
        <v>282</v>
      </c>
      <c r="J24" s="17">
        <v>3</v>
      </c>
      <c r="K24" s="18">
        <v>5</v>
      </c>
      <c r="N24" s="15">
        <v>14</v>
      </c>
      <c r="O24" s="15">
        <v>4</v>
      </c>
      <c r="P24" s="21"/>
      <c r="Q24" s="19"/>
      <c r="R24" s="19"/>
      <c r="S24" s="20">
        <v>48</v>
      </c>
      <c r="T24" s="21"/>
      <c r="V24" s="19">
        <v>33</v>
      </c>
      <c r="W24" s="19">
        <v>157</v>
      </c>
      <c r="AD24" s="17">
        <v>14</v>
      </c>
      <c r="AE24" s="17">
        <v>4</v>
      </c>
      <c r="AG24" t="s">
        <v>51</v>
      </c>
      <c r="AH24" t="s">
        <v>87</v>
      </c>
      <c r="AI24">
        <v>632</v>
      </c>
      <c r="AJ24" t="s">
        <v>66</v>
      </c>
    </row>
    <row r="25" spans="1:51" x14ac:dyDescent="0.25">
      <c r="A25" t="s">
        <v>49</v>
      </c>
      <c r="B25" t="s">
        <v>96</v>
      </c>
      <c r="C25">
        <f t="shared" si="7"/>
        <v>5</v>
      </c>
      <c r="D25">
        <f t="shared" si="8"/>
        <v>0</v>
      </c>
      <c r="E25">
        <f t="shared" si="9"/>
        <v>19</v>
      </c>
      <c r="F25">
        <f t="shared" si="10"/>
        <v>0</v>
      </c>
      <c r="G25">
        <f xml:space="preserve"> SUM(H25:AE25)</f>
        <v>24</v>
      </c>
      <c r="N25" s="15">
        <v>5</v>
      </c>
      <c r="O25" s="15"/>
      <c r="P25" s="21">
        <v>2</v>
      </c>
      <c r="Q25" s="19"/>
      <c r="R25" s="19">
        <v>6</v>
      </c>
      <c r="S25" s="20"/>
      <c r="T25" s="21">
        <v>3</v>
      </c>
      <c r="V25" s="19">
        <v>3</v>
      </c>
      <c r="W25" s="19"/>
      <c r="AD25" s="17">
        <v>5</v>
      </c>
      <c r="AH25" t="s">
        <v>115</v>
      </c>
      <c r="AI25">
        <f>F3-AI20-AI21</f>
        <v>452</v>
      </c>
      <c r="AJ25" t="s">
        <v>39</v>
      </c>
    </row>
    <row r="26" spans="1:51" x14ac:dyDescent="0.25">
      <c r="A26" t="s">
        <v>49</v>
      </c>
      <c r="B26" t="s">
        <v>107</v>
      </c>
      <c r="C26">
        <f t="shared" si="7"/>
        <v>1</v>
      </c>
      <c r="D26">
        <f t="shared" si="8"/>
        <v>0</v>
      </c>
      <c r="E26">
        <f t="shared" si="9"/>
        <v>0</v>
      </c>
      <c r="F26">
        <f t="shared" si="10"/>
        <v>0</v>
      </c>
      <c r="G26">
        <f t="shared" si="11"/>
        <v>1</v>
      </c>
      <c r="N26" s="15"/>
      <c r="O26" s="15"/>
      <c r="P26" s="21"/>
      <c r="Q26" s="19"/>
      <c r="R26" s="19"/>
      <c r="S26" s="20"/>
      <c r="T26" s="21"/>
      <c r="V26" s="19"/>
      <c r="W26" s="19"/>
      <c r="AB26" s="16">
        <v>1</v>
      </c>
      <c r="AH26" t="s">
        <v>115</v>
      </c>
      <c r="AI26">
        <f>E3-AI22</f>
        <v>543</v>
      </c>
      <c r="AJ26" t="s">
        <v>68</v>
      </c>
    </row>
    <row r="27" spans="1:51" x14ac:dyDescent="0.25">
      <c r="A27" t="s">
        <v>49</v>
      </c>
      <c r="B27" t="s">
        <v>104</v>
      </c>
      <c r="C27">
        <f t="shared" si="7"/>
        <v>1</v>
      </c>
      <c r="D27">
        <f t="shared" si="8"/>
        <v>0</v>
      </c>
      <c r="E27">
        <f t="shared" si="9"/>
        <v>0</v>
      </c>
      <c r="F27">
        <f t="shared" si="10"/>
        <v>0</v>
      </c>
      <c r="G27">
        <f t="shared" si="11"/>
        <v>1</v>
      </c>
      <c r="N27" s="15"/>
      <c r="O27" s="15"/>
      <c r="P27" s="21"/>
      <c r="Q27" s="19"/>
      <c r="R27" s="19"/>
      <c r="S27" s="20"/>
      <c r="T27" s="21">
        <v>1</v>
      </c>
      <c r="V27" s="19"/>
      <c r="W27" s="19"/>
      <c r="AH27" t="s">
        <v>115</v>
      </c>
      <c r="AI27">
        <f>C3-AI24-AI23</f>
        <v>472</v>
      </c>
      <c r="AJ27" t="s">
        <v>66</v>
      </c>
    </row>
    <row r="28" spans="1:51" x14ac:dyDescent="0.25">
      <c r="A28" t="s">
        <v>50</v>
      </c>
      <c r="B28" t="s">
        <v>80</v>
      </c>
      <c r="C28">
        <f t="shared" si="7"/>
        <v>4</v>
      </c>
      <c r="D28">
        <f t="shared" si="8"/>
        <v>0</v>
      </c>
      <c r="E28">
        <f t="shared" si="9"/>
        <v>0</v>
      </c>
      <c r="F28">
        <f t="shared" si="10"/>
        <v>0</v>
      </c>
      <c r="G28">
        <f t="shared" si="11"/>
        <v>4</v>
      </c>
      <c r="H28" s="16">
        <v>3</v>
      </c>
      <c r="N28" s="15"/>
      <c r="O28" s="15"/>
      <c r="P28" s="21"/>
      <c r="Q28" s="19"/>
      <c r="R28" s="19"/>
      <c r="S28" s="20"/>
      <c r="T28" s="21"/>
      <c r="V28" s="19"/>
      <c r="W28" s="19"/>
      <c r="AB28" s="16">
        <v>1</v>
      </c>
      <c r="AH28" t="s">
        <v>115</v>
      </c>
      <c r="AI28">
        <f>D3</f>
        <v>218</v>
      </c>
      <c r="AJ28" t="s">
        <v>67</v>
      </c>
    </row>
    <row r="29" spans="1:51" ht="15" customHeight="1" x14ac:dyDescent="0.25">
      <c r="A29" t="s">
        <v>50</v>
      </c>
      <c r="B29" t="s">
        <v>81</v>
      </c>
      <c r="C29">
        <f t="shared" si="7"/>
        <v>37</v>
      </c>
      <c r="D29">
        <f t="shared" si="8"/>
        <v>0</v>
      </c>
      <c r="E29">
        <f t="shared" si="9"/>
        <v>0</v>
      </c>
      <c r="F29">
        <f t="shared" si="10"/>
        <v>0</v>
      </c>
      <c r="G29">
        <f t="shared" si="11"/>
        <v>37</v>
      </c>
      <c r="H29" s="16">
        <v>31</v>
      </c>
      <c r="L29">
        <v>1</v>
      </c>
      <c r="N29" s="15"/>
      <c r="O29" s="15"/>
      <c r="P29" s="21"/>
      <c r="Q29" s="19"/>
      <c r="R29" s="19"/>
      <c r="S29" s="20"/>
      <c r="T29" s="21">
        <v>4</v>
      </c>
      <c r="V29" s="19"/>
      <c r="W29" s="19"/>
      <c r="AB29" s="16">
        <v>1</v>
      </c>
      <c r="AH29" t="s">
        <v>116</v>
      </c>
      <c r="AI29">
        <f>SUM(AI25:AI28)</f>
        <v>1685</v>
      </c>
      <c r="AY29" t="s">
        <v>101</v>
      </c>
    </row>
    <row r="30" spans="1:51" ht="15" customHeight="1" x14ac:dyDescent="0.25">
      <c r="A30" t="s">
        <v>50</v>
      </c>
      <c r="B30" t="s">
        <v>105</v>
      </c>
      <c r="C30">
        <f t="shared" si="7"/>
        <v>1</v>
      </c>
      <c r="D30">
        <f t="shared" si="8"/>
        <v>0</v>
      </c>
      <c r="E30">
        <f t="shared" si="9"/>
        <v>0</v>
      </c>
      <c r="F30">
        <f t="shared" si="10"/>
        <v>0</v>
      </c>
      <c r="G30">
        <f t="shared" si="11"/>
        <v>1</v>
      </c>
      <c r="N30" s="15"/>
      <c r="O30" s="15"/>
      <c r="P30" s="21"/>
      <c r="Q30" s="19"/>
      <c r="R30" s="19"/>
      <c r="S30" s="20"/>
      <c r="T30" s="21">
        <v>1</v>
      </c>
      <c r="V30" s="19"/>
      <c r="W30" s="19"/>
    </row>
    <row r="31" spans="1:51" ht="15" customHeight="1" x14ac:dyDescent="0.25">
      <c r="A31" t="s">
        <v>50</v>
      </c>
      <c r="B31" t="s">
        <v>97</v>
      </c>
      <c r="C31">
        <f t="shared" si="7"/>
        <v>0</v>
      </c>
      <c r="D31">
        <f t="shared" si="8"/>
        <v>0</v>
      </c>
      <c r="E31">
        <f t="shared" si="9"/>
        <v>138</v>
      </c>
      <c r="F31">
        <f t="shared" si="10"/>
        <v>0</v>
      </c>
      <c r="G31">
        <f t="shared" si="11"/>
        <v>138</v>
      </c>
      <c r="N31" s="15">
        <v>69</v>
      </c>
      <c r="O31" s="15"/>
      <c r="P31" s="21"/>
      <c r="Q31" s="19"/>
      <c r="R31" s="19"/>
      <c r="S31" s="20"/>
      <c r="T31" s="21"/>
      <c r="V31" s="19"/>
      <c r="W31" s="19"/>
      <c r="AD31" s="17">
        <v>69</v>
      </c>
    </row>
    <row r="32" spans="1:51" ht="15.75" customHeight="1" x14ac:dyDescent="0.25">
      <c r="A32" s="25" t="s">
        <v>51</v>
      </c>
      <c r="B32" s="25" t="s">
        <v>120</v>
      </c>
      <c r="C32" s="25">
        <f t="shared" si="7"/>
        <v>0</v>
      </c>
      <c r="D32" s="25">
        <f t="shared" si="8"/>
        <v>0</v>
      </c>
      <c r="E32" s="25">
        <f t="shared" si="9"/>
        <v>13</v>
      </c>
      <c r="F32" s="25">
        <f t="shared" si="10"/>
        <v>1119</v>
      </c>
      <c r="G32" s="25">
        <f t="shared" si="11"/>
        <v>1132</v>
      </c>
      <c r="J32" s="17">
        <v>13</v>
      </c>
      <c r="K32" s="18">
        <v>143</v>
      </c>
      <c r="N32" s="15"/>
      <c r="O32" s="15">
        <v>396</v>
      </c>
      <c r="P32" s="21"/>
      <c r="Q32" s="19"/>
      <c r="R32" s="19"/>
      <c r="S32" s="20">
        <v>10</v>
      </c>
      <c r="T32" s="21"/>
      <c r="U32" s="19"/>
      <c r="V32" s="19"/>
      <c r="W32" s="19">
        <v>107</v>
      </c>
      <c r="AA32" s="17">
        <v>8</v>
      </c>
      <c r="AE32" s="17">
        <v>455</v>
      </c>
    </row>
    <row r="33" spans="1:31" ht="15" customHeight="1" x14ac:dyDescent="0.25">
      <c r="A33" s="25" t="s">
        <v>51</v>
      </c>
      <c r="B33" s="25" t="s">
        <v>121</v>
      </c>
      <c r="C33" s="25">
        <f t="shared" si="7"/>
        <v>0</v>
      </c>
      <c r="D33" s="25">
        <f t="shared" si="8"/>
        <v>0</v>
      </c>
      <c r="E33" s="25">
        <f t="shared" si="9"/>
        <v>103</v>
      </c>
      <c r="F33" s="25">
        <f t="shared" si="10"/>
        <v>0</v>
      </c>
      <c r="G33" s="25">
        <f t="shared" si="11"/>
        <v>103</v>
      </c>
      <c r="J33" s="17">
        <v>18</v>
      </c>
      <c r="N33" s="15">
        <v>40</v>
      </c>
      <c r="O33" s="15"/>
      <c r="P33" s="21"/>
      <c r="Q33" s="19"/>
      <c r="R33" s="19">
        <v>1</v>
      </c>
      <c r="S33" s="20"/>
      <c r="T33" s="21"/>
      <c r="U33" s="19"/>
      <c r="V33" s="19">
        <v>3</v>
      </c>
      <c r="W33" s="19"/>
      <c r="AD33" s="17">
        <v>41</v>
      </c>
    </row>
    <row r="34" spans="1:31" x14ac:dyDescent="0.25">
      <c r="A34" s="25" t="s">
        <v>51</v>
      </c>
      <c r="B34" s="25" t="s">
        <v>122</v>
      </c>
      <c r="C34" s="25">
        <f t="shared" si="7"/>
        <v>0</v>
      </c>
      <c r="D34" s="25">
        <f t="shared" si="8"/>
        <v>0</v>
      </c>
      <c r="E34" s="25">
        <f t="shared" si="9"/>
        <v>321</v>
      </c>
      <c r="F34" s="25">
        <f t="shared" si="10"/>
        <v>61</v>
      </c>
      <c r="G34" s="25">
        <f t="shared" si="11"/>
        <v>382</v>
      </c>
      <c r="J34" s="17">
        <v>101</v>
      </c>
      <c r="K34" s="18">
        <v>48</v>
      </c>
      <c r="N34" s="15">
        <v>100</v>
      </c>
      <c r="O34" s="15">
        <v>1</v>
      </c>
      <c r="P34" s="21"/>
      <c r="Q34" s="19"/>
      <c r="R34" s="19">
        <v>4</v>
      </c>
      <c r="S34" s="20"/>
      <c r="T34" s="21"/>
      <c r="V34" s="19">
        <v>16</v>
      </c>
      <c r="W34" s="19">
        <v>10</v>
      </c>
      <c r="AD34" s="17">
        <v>100</v>
      </c>
      <c r="AE34" s="17">
        <v>2</v>
      </c>
    </row>
    <row r="35" spans="1:31" ht="15" customHeight="1" x14ac:dyDescent="0.25">
      <c r="A35" s="25" t="s">
        <v>51</v>
      </c>
      <c r="B35" s="25" t="s">
        <v>123</v>
      </c>
      <c r="C35" s="25">
        <f t="shared" si="7"/>
        <v>0</v>
      </c>
      <c r="D35" s="25">
        <f t="shared" si="8"/>
        <v>0</v>
      </c>
      <c r="E35" s="25">
        <f t="shared" si="9"/>
        <v>18</v>
      </c>
      <c r="F35" s="25">
        <f t="shared" si="10"/>
        <v>0</v>
      </c>
      <c r="G35" s="25">
        <f t="shared" si="11"/>
        <v>18</v>
      </c>
      <c r="J35" s="17">
        <v>18</v>
      </c>
      <c r="N35" s="15"/>
      <c r="O35" s="15"/>
      <c r="P35" s="21"/>
      <c r="Q35" s="19"/>
      <c r="R35" s="19"/>
      <c r="S35" s="20"/>
      <c r="T35" s="21"/>
      <c r="V35" s="19"/>
      <c r="W35" s="19"/>
    </row>
    <row r="36" spans="1:31" ht="15" customHeight="1" x14ac:dyDescent="0.25">
      <c r="A36" s="25" t="s">
        <v>51</v>
      </c>
      <c r="B36" s="25" t="s">
        <v>124</v>
      </c>
      <c r="C36" s="25">
        <f t="shared" si="7"/>
        <v>0</v>
      </c>
      <c r="D36" s="25">
        <f t="shared" si="8"/>
        <v>0</v>
      </c>
      <c r="E36" s="25">
        <f t="shared" si="9"/>
        <v>0</v>
      </c>
      <c r="F36" s="25">
        <f t="shared" si="10"/>
        <v>2</v>
      </c>
      <c r="G36" s="25">
        <f t="shared" si="11"/>
        <v>2</v>
      </c>
      <c r="N36" s="15"/>
      <c r="O36" s="15"/>
      <c r="P36" s="21"/>
      <c r="Q36" s="19"/>
      <c r="R36" s="19"/>
      <c r="S36" s="20"/>
      <c r="T36" s="21"/>
      <c r="V36" s="19"/>
      <c r="W36" s="19">
        <v>2</v>
      </c>
    </row>
    <row r="37" spans="1:31" ht="15" customHeight="1" x14ac:dyDescent="0.25">
      <c r="A37" s="25" t="s">
        <v>51</v>
      </c>
      <c r="B37" s="25" t="s">
        <v>125</v>
      </c>
      <c r="C37" s="25">
        <f t="shared" si="7"/>
        <v>0</v>
      </c>
      <c r="D37" s="25">
        <f t="shared" si="8"/>
        <v>0</v>
      </c>
      <c r="E37" s="25">
        <f t="shared" si="9"/>
        <v>11</v>
      </c>
      <c r="F37" s="25">
        <f t="shared" si="10"/>
        <v>0</v>
      </c>
      <c r="G37" s="25">
        <f t="shared" si="11"/>
        <v>11</v>
      </c>
      <c r="N37" s="15">
        <v>5</v>
      </c>
      <c r="O37" s="15"/>
      <c r="P37" s="21"/>
      <c r="Q37" s="19"/>
      <c r="R37" s="19"/>
      <c r="S37" s="20"/>
      <c r="T37" s="21"/>
      <c r="V37" s="19">
        <v>1</v>
      </c>
      <c r="W37" s="19"/>
      <c r="AD37" s="17">
        <v>5</v>
      </c>
    </row>
    <row r="38" spans="1:31" ht="15" customHeight="1" x14ac:dyDescent="0.25">
      <c r="A38" s="25" t="s">
        <v>51</v>
      </c>
      <c r="B38" s="25" t="s">
        <v>126</v>
      </c>
      <c r="C38" s="25">
        <f t="shared" si="7"/>
        <v>0</v>
      </c>
      <c r="D38" s="25">
        <f t="shared" si="8"/>
        <v>0</v>
      </c>
      <c r="E38" s="25">
        <f t="shared" si="9"/>
        <v>0</v>
      </c>
      <c r="F38" s="25">
        <f t="shared" si="10"/>
        <v>17</v>
      </c>
      <c r="G38" s="25">
        <f t="shared" si="11"/>
        <v>17</v>
      </c>
      <c r="N38" s="15"/>
      <c r="O38" s="15">
        <v>1</v>
      </c>
      <c r="P38" s="21"/>
      <c r="Q38" s="19"/>
      <c r="R38" s="19"/>
      <c r="S38" s="20">
        <v>8</v>
      </c>
      <c r="T38" s="21"/>
      <c r="V38" s="19"/>
      <c r="W38" s="19">
        <v>7</v>
      </c>
      <c r="AE38" s="17">
        <v>1</v>
      </c>
    </row>
    <row r="39" spans="1:31" x14ac:dyDescent="0.25">
      <c r="A39" s="25" t="s">
        <v>51</v>
      </c>
      <c r="B39" s="25" t="s">
        <v>127</v>
      </c>
      <c r="C39" s="25">
        <f t="shared" si="7"/>
        <v>0</v>
      </c>
      <c r="D39" s="25">
        <f t="shared" si="8"/>
        <v>0</v>
      </c>
      <c r="E39" s="25">
        <f t="shared" si="9"/>
        <v>1</v>
      </c>
      <c r="F39" s="25">
        <f t="shared" si="10"/>
        <v>0</v>
      </c>
      <c r="G39" s="25">
        <f t="shared" si="11"/>
        <v>1</v>
      </c>
      <c r="J39" s="17">
        <v>1</v>
      </c>
      <c r="N39" s="15"/>
      <c r="O39" s="15"/>
      <c r="P39" s="21"/>
      <c r="Q39" s="19"/>
      <c r="R39" s="19"/>
      <c r="S39" s="20"/>
      <c r="T39" s="21"/>
      <c r="V39" s="19"/>
      <c r="W39" s="19"/>
    </row>
    <row r="40" spans="1:31" x14ac:dyDescent="0.25">
      <c r="A40" s="25" t="s">
        <v>51</v>
      </c>
      <c r="B40" s="25" t="s">
        <v>128</v>
      </c>
      <c r="C40" s="25">
        <f t="shared" si="7"/>
        <v>28</v>
      </c>
      <c r="D40" s="25">
        <f t="shared" si="8"/>
        <v>0</v>
      </c>
      <c r="E40" s="25">
        <f t="shared" si="9"/>
        <v>0</v>
      </c>
      <c r="F40" s="25">
        <f t="shared" si="10"/>
        <v>0</v>
      </c>
      <c r="G40" s="25">
        <f t="shared" si="11"/>
        <v>28</v>
      </c>
      <c r="H40" s="16">
        <v>1</v>
      </c>
      <c r="L40">
        <v>10</v>
      </c>
      <c r="N40" s="15"/>
      <c r="O40" s="15"/>
      <c r="P40" s="21">
        <v>3</v>
      </c>
      <c r="Q40" s="19"/>
      <c r="R40" s="19"/>
      <c r="S40" s="20"/>
      <c r="T40" s="21">
        <v>2</v>
      </c>
      <c r="V40" s="19"/>
      <c r="W40" s="19"/>
      <c r="AB40" s="16">
        <v>12</v>
      </c>
    </row>
    <row r="41" spans="1:31" x14ac:dyDescent="0.25">
      <c r="A41" s="25" t="s">
        <v>51</v>
      </c>
      <c r="B41" s="25" t="s">
        <v>129</v>
      </c>
      <c r="C41" s="25">
        <f t="shared" si="7"/>
        <v>0</v>
      </c>
      <c r="D41" s="25">
        <f t="shared" si="8"/>
        <v>0</v>
      </c>
      <c r="E41" s="25">
        <f t="shared" si="9"/>
        <v>24</v>
      </c>
      <c r="F41" s="25">
        <f t="shared" si="10"/>
        <v>0</v>
      </c>
      <c r="G41" s="25">
        <f t="shared" si="11"/>
        <v>24</v>
      </c>
      <c r="N41" s="15">
        <v>10</v>
      </c>
      <c r="O41" s="15"/>
      <c r="P41" s="21"/>
      <c r="Q41" s="19"/>
      <c r="R41" s="19">
        <v>2</v>
      </c>
      <c r="S41" s="20"/>
      <c r="T41" s="21"/>
      <c r="V41" s="19">
        <v>2</v>
      </c>
      <c r="W41" s="19"/>
      <c r="AD41" s="17">
        <v>10</v>
      </c>
    </row>
    <row r="42" spans="1:31" x14ac:dyDescent="0.25">
      <c r="A42" s="25" t="s">
        <v>51</v>
      </c>
      <c r="B42" s="25" t="s">
        <v>130</v>
      </c>
      <c r="C42" s="25">
        <f t="shared" si="7"/>
        <v>0</v>
      </c>
      <c r="D42" s="25">
        <f t="shared" si="8"/>
        <v>0</v>
      </c>
      <c r="E42" s="25">
        <f t="shared" si="9"/>
        <v>8</v>
      </c>
      <c r="F42" s="25">
        <f t="shared" si="10"/>
        <v>0</v>
      </c>
      <c r="G42" s="25">
        <f t="shared" si="11"/>
        <v>8</v>
      </c>
      <c r="N42" s="15">
        <v>4</v>
      </c>
      <c r="O42" s="15"/>
      <c r="P42" s="21"/>
      <c r="Q42" s="19"/>
      <c r="R42" s="19"/>
      <c r="S42" s="20"/>
      <c r="T42" s="21"/>
      <c r="V42" s="19"/>
      <c r="W42" s="19"/>
      <c r="AD42" s="17">
        <v>4</v>
      </c>
    </row>
    <row r="43" spans="1:31" x14ac:dyDescent="0.25">
      <c r="A43" s="25" t="s">
        <v>51</v>
      </c>
      <c r="B43" s="25" t="s">
        <v>131</v>
      </c>
      <c r="C43" s="25">
        <f t="shared" si="7"/>
        <v>24</v>
      </c>
      <c r="D43" s="25">
        <f t="shared" si="8"/>
        <v>0</v>
      </c>
      <c r="E43" s="25">
        <f t="shared" si="9"/>
        <v>0</v>
      </c>
      <c r="F43" s="25">
        <f t="shared" si="10"/>
        <v>0</v>
      </c>
      <c r="G43" s="25">
        <f t="shared" si="11"/>
        <v>24</v>
      </c>
      <c r="L43">
        <v>10</v>
      </c>
      <c r="N43" s="15"/>
      <c r="O43" s="15"/>
      <c r="P43" s="21">
        <v>2</v>
      </c>
      <c r="Q43" s="19"/>
      <c r="R43" s="19"/>
      <c r="S43" s="20"/>
      <c r="T43" s="21">
        <v>2</v>
      </c>
      <c r="V43" s="19"/>
      <c r="W43" s="19"/>
      <c r="AB43" s="16">
        <v>10</v>
      </c>
    </row>
    <row r="44" spans="1:31" ht="15" customHeight="1" x14ac:dyDescent="0.25">
      <c r="A44" s="25" t="s">
        <v>51</v>
      </c>
      <c r="B44" s="25" t="s">
        <v>132</v>
      </c>
      <c r="C44" s="25">
        <f t="shared" si="7"/>
        <v>3</v>
      </c>
      <c r="D44" s="25">
        <f t="shared" si="8"/>
        <v>0</v>
      </c>
      <c r="E44" s="25">
        <f t="shared" si="9"/>
        <v>0</v>
      </c>
      <c r="F44" s="25">
        <f t="shared" si="10"/>
        <v>0</v>
      </c>
      <c r="G44" s="25">
        <f t="shared" si="11"/>
        <v>3</v>
      </c>
      <c r="H44" s="16">
        <v>2</v>
      </c>
      <c r="N44" s="15"/>
      <c r="O44" s="15"/>
      <c r="P44" s="21"/>
      <c r="Q44" s="19"/>
      <c r="R44" s="19"/>
      <c r="S44" s="20"/>
      <c r="T44" s="21">
        <v>1</v>
      </c>
      <c r="V44" s="19"/>
      <c r="W44" s="19"/>
    </row>
    <row r="45" spans="1:31" ht="18" customHeight="1" x14ac:dyDescent="0.25">
      <c r="A45" s="25" t="s">
        <v>51</v>
      </c>
      <c r="B45" s="25" t="s">
        <v>133</v>
      </c>
      <c r="C45" s="25">
        <f t="shared" si="7"/>
        <v>15</v>
      </c>
      <c r="D45" s="25">
        <f t="shared" si="8"/>
        <v>0</v>
      </c>
      <c r="E45" s="25">
        <f t="shared" si="9"/>
        <v>0</v>
      </c>
      <c r="F45" s="25">
        <f t="shared" si="10"/>
        <v>0</v>
      </c>
      <c r="G45" s="25">
        <f t="shared" si="11"/>
        <v>15</v>
      </c>
      <c r="H45" s="16">
        <v>7</v>
      </c>
      <c r="L45">
        <v>1</v>
      </c>
      <c r="N45" s="15"/>
      <c r="O45" s="15"/>
      <c r="P45" s="21"/>
      <c r="Q45" s="19"/>
      <c r="R45" s="19"/>
      <c r="S45" s="20"/>
      <c r="T45" s="21">
        <v>6</v>
      </c>
      <c r="U45" s="19"/>
      <c r="V45" s="19"/>
      <c r="W45" s="19"/>
      <c r="AB45" s="16">
        <v>1</v>
      </c>
    </row>
    <row r="46" spans="1:31" ht="15" customHeight="1" x14ac:dyDescent="0.25">
      <c r="A46" s="25" t="s">
        <v>51</v>
      </c>
      <c r="B46" s="25" t="s">
        <v>134</v>
      </c>
      <c r="C46" s="25">
        <f t="shared" si="7"/>
        <v>465</v>
      </c>
      <c r="D46" s="25">
        <f t="shared" si="8"/>
        <v>0</v>
      </c>
      <c r="E46" s="25">
        <f t="shared" si="9"/>
        <v>0</v>
      </c>
      <c r="F46" s="25">
        <f t="shared" si="10"/>
        <v>0</v>
      </c>
      <c r="G46" s="25">
        <f t="shared" si="11"/>
        <v>465</v>
      </c>
      <c r="H46" s="16">
        <v>292</v>
      </c>
      <c r="L46">
        <v>12</v>
      </c>
      <c r="N46" s="15"/>
      <c r="O46" s="15"/>
      <c r="P46" s="21">
        <v>11</v>
      </c>
      <c r="Q46" s="19"/>
      <c r="R46" s="19"/>
      <c r="S46" s="20"/>
      <c r="T46" s="21">
        <v>87</v>
      </c>
      <c r="U46" s="19"/>
      <c r="V46" s="19"/>
      <c r="W46" s="19"/>
      <c r="X46" s="16">
        <v>1</v>
      </c>
      <c r="AB46" s="16">
        <v>62</v>
      </c>
    </row>
    <row r="47" spans="1:31" ht="15" customHeight="1" x14ac:dyDescent="0.25">
      <c r="A47" s="25" t="s">
        <v>51</v>
      </c>
      <c r="B47" s="25" t="s">
        <v>135</v>
      </c>
      <c r="C47" s="25">
        <f t="shared" si="7"/>
        <v>0</v>
      </c>
      <c r="D47" s="25">
        <f t="shared" si="8"/>
        <v>0</v>
      </c>
      <c r="E47" s="25">
        <f t="shared" si="9"/>
        <v>0</v>
      </c>
      <c r="F47" s="25">
        <f t="shared" si="10"/>
        <v>3</v>
      </c>
      <c r="G47" s="25">
        <f t="shared" si="11"/>
        <v>3</v>
      </c>
      <c r="N47" s="15"/>
      <c r="O47" s="15"/>
      <c r="P47" s="21"/>
      <c r="Q47" s="19"/>
      <c r="R47" s="19"/>
      <c r="S47" s="20">
        <v>3</v>
      </c>
      <c r="T47" s="21"/>
      <c r="U47" s="19"/>
      <c r="V47" s="19"/>
      <c r="W47" s="19"/>
    </row>
    <row r="48" spans="1:31" x14ac:dyDescent="0.25">
      <c r="A48" s="25" t="s">
        <v>51</v>
      </c>
      <c r="B48" s="25" t="s">
        <v>136</v>
      </c>
      <c r="C48" s="25">
        <f t="shared" si="7"/>
        <v>632</v>
      </c>
      <c r="D48" s="25">
        <f t="shared" si="8"/>
        <v>0</v>
      </c>
      <c r="E48" s="25">
        <f t="shared" si="9"/>
        <v>0</v>
      </c>
      <c r="F48" s="25">
        <f t="shared" si="10"/>
        <v>0</v>
      </c>
      <c r="G48" s="25">
        <f t="shared" si="11"/>
        <v>632</v>
      </c>
      <c r="H48" s="16">
        <v>114</v>
      </c>
      <c r="L48">
        <v>166</v>
      </c>
      <c r="N48" s="15"/>
      <c r="O48" s="15"/>
      <c r="P48" s="21">
        <v>20</v>
      </c>
      <c r="Q48" s="19"/>
      <c r="R48" s="19"/>
      <c r="S48" s="20"/>
      <c r="T48" s="21">
        <v>127</v>
      </c>
      <c r="V48" s="19"/>
      <c r="W48" s="19"/>
      <c r="AB48" s="16">
        <v>205</v>
      </c>
    </row>
    <row r="49" spans="1:31" x14ac:dyDescent="0.25">
      <c r="A49" t="s">
        <v>53</v>
      </c>
      <c r="B49" t="s">
        <v>88</v>
      </c>
      <c r="C49">
        <f t="shared" si="7"/>
        <v>262</v>
      </c>
      <c r="D49">
        <f t="shared" si="8"/>
        <v>0</v>
      </c>
      <c r="E49">
        <f t="shared" si="9"/>
        <v>0</v>
      </c>
      <c r="F49">
        <f t="shared" si="10"/>
        <v>0</v>
      </c>
      <c r="G49">
        <f t="shared" si="11"/>
        <v>262</v>
      </c>
      <c r="H49" s="16">
        <v>84</v>
      </c>
      <c r="L49">
        <v>16</v>
      </c>
      <c r="N49" s="15"/>
      <c r="O49" s="15"/>
      <c r="P49" s="21">
        <v>9</v>
      </c>
      <c r="Q49" s="19"/>
      <c r="R49" s="19"/>
      <c r="S49" s="20"/>
      <c r="T49" s="21">
        <v>63</v>
      </c>
      <c r="U49" s="19"/>
      <c r="V49" s="19"/>
      <c r="W49" s="19"/>
      <c r="X49" s="16">
        <v>15</v>
      </c>
      <c r="AB49" s="16">
        <v>75</v>
      </c>
    </row>
    <row r="50" spans="1:31" x14ac:dyDescent="0.25">
      <c r="A50" t="s">
        <v>55</v>
      </c>
      <c r="B50" t="s">
        <v>89</v>
      </c>
      <c r="C50">
        <f t="shared" si="7"/>
        <v>0</v>
      </c>
      <c r="D50">
        <f t="shared" si="8"/>
        <v>0</v>
      </c>
      <c r="E50">
        <f t="shared" si="9"/>
        <v>0</v>
      </c>
      <c r="F50">
        <f t="shared" si="10"/>
        <v>15</v>
      </c>
      <c r="G50">
        <f t="shared" si="11"/>
        <v>15</v>
      </c>
      <c r="K50" s="18">
        <v>1</v>
      </c>
      <c r="N50" s="15"/>
      <c r="O50" s="15">
        <v>1</v>
      </c>
      <c r="P50" s="21"/>
      <c r="Q50" s="19"/>
      <c r="R50" s="19"/>
      <c r="S50" s="20">
        <v>4</v>
      </c>
      <c r="T50" s="21"/>
      <c r="U50" s="19"/>
      <c r="V50" s="19"/>
      <c r="W50" s="19">
        <v>8</v>
      </c>
      <c r="AE50" s="17">
        <v>1</v>
      </c>
    </row>
    <row r="51" spans="1:31" x14ac:dyDescent="0.25">
      <c r="N51" s="15"/>
      <c r="O51" s="15"/>
      <c r="P51" s="21"/>
      <c r="Q51" s="19"/>
      <c r="R51" s="19"/>
      <c r="S51" s="20"/>
      <c r="T51" s="21"/>
      <c r="U51" s="19"/>
      <c r="V51" s="19"/>
      <c r="W51" s="19"/>
    </row>
    <row r="52" spans="1:31" x14ac:dyDescent="0.25">
      <c r="N52" s="15"/>
      <c r="O52" s="15"/>
      <c r="P52" s="21"/>
      <c r="Q52" s="19"/>
      <c r="R52" s="19"/>
      <c r="S52" s="20"/>
      <c r="T52" s="21"/>
      <c r="U52" s="19"/>
      <c r="V52" s="19"/>
      <c r="W52" s="19"/>
    </row>
    <row r="53" spans="1:31" x14ac:dyDescent="0.25">
      <c r="N53" s="15"/>
      <c r="O53" s="15"/>
      <c r="P53" s="21"/>
      <c r="Q53" s="19"/>
      <c r="R53" s="19"/>
      <c r="S53" s="20"/>
      <c r="T53" s="21"/>
      <c r="U53" s="19"/>
      <c r="V53" s="19"/>
      <c r="W53" s="19"/>
    </row>
    <row r="54" spans="1:31" x14ac:dyDescent="0.25">
      <c r="N54" s="15"/>
      <c r="O54" s="15"/>
      <c r="P54" s="21"/>
      <c r="Q54" s="19"/>
      <c r="R54" s="19"/>
      <c r="S54" s="20"/>
      <c r="T54" s="21"/>
      <c r="U54" s="19"/>
      <c r="V54" s="19"/>
      <c r="W54" s="19"/>
    </row>
    <row r="55" spans="1:31" x14ac:dyDescent="0.25">
      <c r="N55" s="15"/>
      <c r="O55" s="15"/>
      <c r="P55" s="21"/>
      <c r="Q55" s="19"/>
      <c r="R55" s="19"/>
      <c r="S55" s="20"/>
      <c r="T55" s="21"/>
      <c r="U55" s="19"/>
      <c r="V55" s="19"/>
      <c r="W55" s="19"/>
    </row>
    <row r="56" spans="1:31" x14ac:dyDescent="0.25">
      <c r="N56" s="15"/>
      <c r="O56" s="15"/>
      <c r="P56" s="21"/>
      <c r="Q56" s="19"/>
      <c r="R56" s="19"/>
      <c r="S56" s="20"/>
      <c r="T56" s="21"/>
      <c r="U56" s="19"/>
      <c r="V56" s="19"/>
      <c r="W56" s="19"/>
    </row>
    <row r="57" spans="1:31" x14ac:dyDescent="0.25">
      <c r="N57" s="15"/>
      <c r="O57" s="15"/>
      <c r="P57" s="21"/>
      <c r="Q57" s="19"/>
      <c r="R57" s="19"/>
      <c r="S57" s="20"/>
      <c r="T57" s="21"/>
      <c r="U57" s="19"/>
      <c r="V57" s="19"/>
      <c r="W57" s="19"/>
    </row>
    <row r="58" spans="1:31" x14ac:dyDescent="0.25">
      <c r="N58" s="15"/>
      <c r="O58" s="15"/>
      <c r="P58" s="21"/>
      <c r="Q58" s="19"/>
      <c r="R58" s="19"/>
      <c r="S58" s="20"/>
      <c r="T58" s="21"/>
      <c r="U58" s="19"/>
      <c r="V58" s="19"/>
      <c r="W58" s="19"/>
    </row>
    <row r="59" spans="1:31" x14ac:dyDescent="0.25">
      <c r="N59" s="15"/>
      <c r="O59" s="15"/>
      <c r="P59" s="21"/>
      <c r="Q59" s="19"/>
      <c r="R59" s="19"/>
      <c r="S59" s="20"/>
      <c r="T59" s="21"/>
      <c r="U59" s="19"/>
      <c r="V59" s="19"/>
      <c r="W59" s="19"/>
    </row>
    <row r="60" spans="1:31" x14ac:dyDescent="0.25">
      <c r="N60" s="15"/>
      <c r="O60" s="15"/>
      <c r="P60" s="21"/>
      <c r="Q60" s="19"/>
      <c r="R60" s="19"/>
      <c r="S60" s="20"/>
      <c r="T60" s="21"/>
      <c r="U60" s="19"/>
      <c r="V60" s="19"/>
      <c r="W60" s="19"/>
    </row>
    <row r="61" spans="1:31" x14ac:dyDescent="0.25">
      <c r="N61" s="15"/>
      <c r="O61" s="15"/>
      <c r="P61" s="21"/>
      <c r="Q61" s="19"/>
      <c r="R61" s="19"/>
      <c r="S61" s="20"/>
      <c r="T61" s="21"/>
      <c r="U61" s="19"/>
      <c r="V61" s="19"/>
      <c r="W61" s="19"/>
    </row>
    <row r="62" spans="1:31" x14ac:dyDescent="0.25">
      <c r="N62" s="15"/>
      <c r="O62" s="15"/>
      <c r="P62" s="21"/>
      <c r="Q62" s="19"/>
      <c r="R62" s="19"/>
      <c r="S62" s="20"/>
      <c r="T62" s="21"/>
      <c r="U62" s="19"/>
      <c r="V62" s="19"/>
      <c r="W62" s="19"/>
    </row>
    <row r="63" spans="1:31" x14ac:dyDescent="0.25">
      <c r="N63" s="15"/>
      <c r="O63" s="15"/>
      <c r="P63" s="21"/>
      <c r="Q63" s="19"/>
      <c r="R63" s="19"/>
      <c r="S63" s="20"/>
      <c r="T63" s="21"/>
      <c r="U63" s="19"/>
      <c r="V63" s="19"/>
      <c r="W63" s="19"/>
    </row>
    <row r="64" spans="1:31" x14ac:dyDescent="0.25">
      <c r="N64" s="15"/>
      <c r="O64" s="15"/>
      <c r="P64" s="21"/>
      <c r="Q64" s="19"/>
      <c r="R64" s="19"/>
      <c r="S64" s="20"/>
      <c r="T64" s="21"/>
      <c r="V64" s="19"/>
      <c r="W64" s="19"/>
    </row>
    <row r="65" spans="14:23" x14ac:dyDescent="0.25">
      <c r="N65" s="15"/>
      <c r="O65" s="15"/>
      <c r="P65" s="21"/>
      <c r="Q65" s="19"/>
      <c r="R65" s="19"/>
      <c r="S65" s="20"/>
      <c r="T65" s="21"/>
      <c r="V65" s="19"/>
      <c r="W65" s="19"/>
    </row>
    <row r="66" spans="14:23" x14ac:dyDescent="0.25">
      <c r="N66" s="15"/>
      <c r="O66" s="15"/>
      <c r="P66" s="21"/>
      <c r="Q66" s="19"/>
      <c r="R66" s="19"/>
      <c r="S66" s="20"/>
      <c r="T66" s="21"/>
      <c r="V66" s="19"/>
      <c r="W66" s="19"/>
    </row>
    <row r="67" spans="14:23" x14ac:dyDescent="0.25">
      <c r="N67" s="15"/>
      <c r="O67" s="15"/>
      <c r="P67" s="21"/>
      <c r="Q67" s="19"/>
      <c r="R67" s="19"/>
      <c r="S67" s="20"/>
      <c r="T67" s="21"/>
      <c r="V67" s="19"/>
      <c r="W67" s="19"/>
    </row>
    <row r="68" spans="14:23" x14ac:dyDescent="0.25">
      <c r="N68" s="15"/>
      <c r="O68" s="15"/>
      <c r="P68" s="21"/>
      <c r="Q68" s="19"/>
      <c r="R68" s="19"/>
      <c r="S68" s="20"/>
      <c r="T68" s="21"/>
      <c r="V68" s="19"/>
      <c r="W68" s="19"/>
    </row>
  </sheetData>
  <mergeCells count="6">
    <mergeCell ref="H1:K1"/>
    <mergeCell ref="L1:O1"/>
    <mergeCell ref="P1:S1"/>
    <mergeCell ref="T1:W1"/>
    <mergeCell ref="AB1:AE1"/>
    <mergeCell ref="X1:AA1"/>
  </mergeCells>
  <conditionalFormatting sqref="G4:G50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577B-C4E6-4512-B197-81C83C29BF06}">
  <dimension ref="A1:AN85"/>
  <sheetViews>
    <sheetView zoomScale="70" zoomScaleNormal="70" workbookViewId="0">
      <pane xSplit="7" ySplit="3" topLeftCell="H4" activePane="bottomRight" state="frozen"/>
      <selection pane="topRight" activeCell="D1" sqref="D1"/>
      <selection pane="bottomLeft" activeCell="A4" sqref="A4"/>
      <selection pane="bottomRight" activeCell="B27" sqref="B27"/>
    </sheetView>
  </sheetViews>
  <sheetFormatPr baseColWidth="10" defaultRowHeight="15" x14ac:dyDescent="0.25"/>
  <cols>
    <col min="1" max="1" width="3.7109375" bestFit="1" customWidth="1"/>
    <col min="2" max="2" width="49.85546875" customWidth="1"/>
    <col min="3" max="6" width="5.7109375" customWidth="1"/>
    <col min="7" max="7" width="7.42578125" style="18" customWidth="1"/>
    <col min="8" max="11" width="6.7109375" style="17" customWidth="1"/>
    <col min="12" max="12" width="6.7109375" style="16" customWidth="1"/>
    <col min="13" max="15" width="6.7109375" customWidth="1"/>
    <col min="16" max="16" width="6.7109375" style="16" customWidth="1"/>
    <col min="17" max="19" width="6.7109375" style="17" customWidth="1"/>
    <col min="20" max="20" width="6.7109375" style="16" customWidth="1"/>
    <col min="21" max="23" width="6.7109375" style="17" customWidth="1"/>
    <col min="24" max="24" width="6.7109375" style="16" customWidth="1"/>
    <col min="25" max="27" width="6.7109375" style="17" customWidth="1"/>
    <col min="28" max="28" width="6.7109375" style="16" customWidth="1"/>
    <col min="29" max="31" width="6.7109375" style="17" customWidth="1"/>
    <col min="32" max="32" width="11.42578125" style="16"/>
  </cols>
  <sheetData>
    <row r="1" spans="1:40" s="27" customFormat="1" x14ac:dyDescent="0.25">
      <c r="G1" s="32"/>
      <c r="H1" s="59" t="s">
        <v>0</v>
      </c>
      <c r="I1" s="60"/>
      <c r="J1" s="60"/>
      <c r="K1" s="61"/>
      <c r="L1" s="60" t="s">
        <v>1</v>
      </c>
      <c r="M1" s="60"/>
      <c r="N1" s="60"/>
      <c r="O1" s="60"/>
      <c r="P1" s="59" t="s">
        <v>2</v>
      </c>
      <c r="Q1" s="60"/>
      <c r="R1" s="60"/>
      <c r="S1" s="61"/>
      <c r="T1" s="59" t="s">
        <v>3</v>
      </c>
      <c r="U1" s="60"/>
      <c r="V1" s="60"/>
      <c r="W1" s="60"/>
      <c r="X1" s="59" t="s">
        <v>4</v>
      </c>
      <c r="Y1" s="60"/>
      <c r="Z1" s="60"/>
      <c r="AA1" s="61"/>
      <c r="AB1" s="59" t="s">
        <v>5</v>
      </c>
      <c r="AC1" s="60"/>
      <c r="AD1" s="60"/>
      <c r="AE1" s="61"/>
      <c r="AF1" s="29"/>
    </row>
    <row r="2" spans="1:40" s="27" customFormat="1" x14ac:dyDescent="0.25">
      <c r="C2" s="30" t="s">
        <v>13</v>
      </c>
      <c r="D2" s="28" t="s">
        <v>12</v>
      </c>
      <c r="E2" s="28" t="s">
        <v>11</v>
      </c>
      <c r="F2" s="30" t="s">
        <v>137</v>
      </c>
      <c r="G2" s="32" t="s">
        <v>114</v>
      </c>
      <c r="H2" s="27" t="s">
        <v>66</v>
      </c>
      <c r="I2" s="27" t="s">
        <v>67</v>
      </c>
      <c r="J2" s="27" t="s">
        <v>68</v>
      </c>
      <c r="K2" s="27" t="s">
        <v>39</v>
      </c>
      <c r="L2" s="29" t="s">
        <v>66</v>
      </c>
      <c r="M2" s="27" t="s">
        <v>67</v>
      </c>
      <c r="N2" s="27" t="s">
        <v>68</v>
      </c>
      <c r="O2" s="27" t="s">
        <v>39</v>
      </c>
      <c r="P2" s="29" t="s">
        <v>66</v>
      </c>
      <c r="Q2" s="27" t="s">
        <v>67</v>
      </c>
      <c r="R2" s="27" t="s">
        <v>68</v>
      </c>
      <c r="S2" s="27" t="s">
        <v>39</v>
      </c>
      <c r="T2" s="29" t="s">
        <v>66</v>
      </c>
      <c r="U2" s="27" t="s">
        <v>67</v>
      </c>
      <c r="V2" s="27" t="s">
        <v>68</v>
      </c>
      <c r="W2" s="27" t="s">
        <v>39</v>
      </c>
      <c r="X2" s="29" t="s">
        <v>66</v>
      </c>
      <c r="Y2" s="27" t="s">
        <v>67</v>
      </c>
      <c r="Z2" s="27" t="s">
        <v>68</v>
      </c>
      <c r="AA2" s="27" t="s">
        <v>39</v>
      </c>
      <c r="AB2" s="29" t="s">
        <v>66</v>
      </c>
      <c r="AC2" s="27" t="s">
        <v>67</v>
      </c>
      <c r="AD2" s="27" t="s">
        <v>68</v>
      </c>
      <c r="AE2" s="27" t="s">
        <v>39</v>
      </c>
      <c r="AF2" s="29"/>
    </row>
    <row r="3" spans="1:40" s="33" customFormat="1" x14ac:dyDescent="0.25">
      <c r="G3" s="35"/>
      <c r="H3" s="33">
        <f t="shared" ref="H3:R3" si="0">SUM(H4:H119)</f>
        <v>653</v>
      </c>
      <c r="I3" s="33">
        <f t="shared" si="0"/>
        <v>7</v>
      </c>
      <c r="J3" s="33">
        <f t="shared" si="0"/>
        <v>243</v>
      </c>
      <c r="K3" s="33">
        <f t="shared" si="0"/>
        <v>210</v>
      </c>
      <c r="L3" s="34">
        <f t="shared" si="0"/>
        <v>252</v>
      </c>
      <c r="M3" s="33">
        <f t="shared" si="0"/>
        <v>8</v>
      </c>
      <c r="N3" s="33">
        <f t="shared" si="0"/>
        <v>444</v>
      </c>
      <c r="O3" s="33">
        <f t="shared" si="0"/>
        <v>426</v>
      </c>
      <c r="P3" s="34">
        <f t="shared" si="0"/>
        <v>479</v>
      </c>
      <c r="Q3" s="33">
        <f t="shared" si="0"/>
        <v>76</v>
      </c>
      <c r="R3" s="33">
        <f t="shared" si="0"/>
        <v>60</v>
      </c>
      <c r="S3" s="33">
        <f t="shared" ref="S3:AE3" si="1">SUM(S4:S118)</f>
        <v>738</v>
      </c>
      <c r="T3" s="34">
        <f t="shared" si="1"/>
        <v>478</v>
      </c>
      <c r="U3" s="33">
        <f t="shared" si="1"/>
        <v>117</v>
      </c>
      <c r="V3" s="33">
        <f t="shared" si="1"/>
        <v>142</v>
      </c>
      <c r="W3" s="33">
        <f t="shared" si="1"/>
        <v>371</v>
      </c>
      <c r="X3" s="34">
        <f t="shared" si="1"/>
        <v>38</v>
      </c>
      <c r="Y3" s="33">
        <f t="shared" si="1"/>
        <v>0</v>
      </c>
      <c r="Z3" s="33">
        <f t="shared" si="1"/>
        <v>11</v>
      </c>
      <c r="AA3" s="33">
        <f t="shared" si="1"/>
        <v>8</v>
      </c>
      <c r="AB3" s="34">
        <f t="shared" si="1"/>
        <v>468</v>
      </c>
      <c r="AC3" s="33">
        <f t="shared" si="1"/>
        <v>10</v>
      </c>
      <c r="AD3" s="33">
        <f t="shared" si="1"/>
        <v>458</v>
      </c>
      <c r="AE3" s="33">
        <f t="shared" si="1"/>
        <v>487</v>
      </c>
      <c r="AF3" s="34"/>
    </row>
    <row r="4" spans="1:40" s="16" customFormat="1" ht="13.5" customHeight="1" x14ac:dyDescent="0.25">
      <c r="A4" t="s">
        <v>56</v>
      </c>
      <c r="B4" t="s">
        <v>89</v>
      </c>
      <c r="C4">
        <f t="shared" ref="C4:F5" si="2">H4+L4+P4+T4+X4+AB4</f>
        <v>0</v>
      </c>
      <c r="D4">
        <f t="shared" si="2"/>
        <v>0</v>
      </c>
      <c r="E4">
        <f t="shared" si="2"/>
        <v>0</v>
      </c>
      <c r="F4">
        <f t="shared" si="2"/>
        <v>15</v>
      </c>
      <c r="G4" s="18">
        <f t="shared" ref="G4" si="3" xml:space="preserve"> SUM(H4:AE4)</f>
        <v>15</v>
      </c>
      <c r="H4" s="17"/>
      <c r="I4" s="17"/>
      <c r="J4" s="17"/>
      <c r="K4" s="17">
        <v>1</v>
      </c>
      <c r="M4"/>
      <c r="N4" s="15"/>
      <c r="O4" s="15">
        <v>1</v>
      </c>
      <c r="P4" s="21"/>
      <c r="Q4" s="19"/>
      <c r="R4" s="19"/>
      <c r="S4" s="19">
        <v>4</v>
      </c>
      <c r="T4" s="21"/>
      <c r="U4" s="19"/>
      <c r="V4" s="19"/>
      <c r="W4" s="19">
        <v>8</v>
      </c>
      <c r="Y4" s="17"/>
      <c r="Z4" s="17"/>
      <c r="AA4" s="17"/>
      <c r="AC4" s="17"/>
      <c r="AD4" s="17"/>
      <c r="AE4" s="17">
        <v>1</v>
      </c>
      <c r="AG4"/>
      <c r="AH4"/>
      <c r="AI4"/>
      <c r="AJ4"/>
      <c r="AK4"/>
      <c r="AL4"/>
      <c r="AM4"/>
      <c r="AN4"/>
    </row>
    <row r="5" spans="1:40" s="16" customFormat="1" ht="13.5" customHeight="1" x14ac:dyDescent="0.25">
      <c r="A5" t="s">
        <v>56</v>
      </c>
      <c r="B5" t="s">
        <v>75</v>
      </c>
      <c r="C5">
        <f t="shared" si="2"/>
        <v>2</v>
      </c>
      <c r="D5">
        <f t="shared" si="2"/>
        <v>0</v>
      </c>
      <c r="E5">
        <f t="shared" si="2"/>
        <v>6</v>
      </c>
      <c r="F5">
        <f t="shared" si="2"/>
        <v>0</v>
      </c>
      <c r="G5" s="18">
        <f t="shared" ref="G5" si="4" xml:space="preserve"> SUM(H5:AE5)</f>
        <v>8</v>
      </c>
      <c r="H5" s="17">
        <v>2</v>
      </c>
      <c r="I5" s="17"/>
      <c r="J5" s="17"/>
      <c r="K5" s="17"/>
      <c r="M5"/>
      <c r="N5" s="15"/>
      <c r="O5" s="15"/>
      <c r="P5" s="21"/>
      <c r="Q5" s="19"/>
      <c r="R5" s="19">
        <v>6</v>
      </c>
      <c r="S5" s="19"/>
      <c r="T5" s="21"/>
      <c r="U5" s="19"/>
      <c r="V5" s="19"/>
      <c r="W5" s="19"/>
      <c r="Y5" s="17"/>
      <c r="Z5" s="17"/>
      <c r="AA5" s="17"/>
      <c r="AC5" s="17"/>
      <c r="AD5" s="17"/>
      <c r="AE5" s="17"/>
      <c r="AG5"/>
      <c r="AH5"/>
      <c r="AI5"/>
      <c r="AJ5"/>
      <c r="AK5"/>
      <c r="AL5"/>
      <c r="AM5"/>
      <c r="AN5"/>
    </row>
    <row r="6" spans="1:40" s="16" customFormat="1" ht="13.5" customHeight="1" x14ac:dyDescent="0.25">
      <c r="A6" t="s">
        <v>56</v>
      </c>
      <c r="B6" t="s">
        <v>97</v>
      </c>
      <c r="C6">
        <f t="shared" ref="C6:C55" si="5">H6+L6+P6+T6+X6+AB6</f>
        <v>0</v>
      </c>
      <c r="D6">
        <f t="shared" ref="D6:D55" si="6">I6+M6+Q6+U6+Y6+AC6</f>
        <v>0</v>
      </c>
      <c r="E6">
        <f t="shared" ref="E6:E55" si="7">J6+N6+R6+V6+Z6+AD6</f>
        <v>138</v>
      </c>
      <c r="F6">
        <f t="shared" ref="F6:F55" si="8">K6+O6+S6+W6+AA6+AE6</f>
        <v>0</v>
      </c>
      <c r="G6" s="18">
        <f t="shared" ref="G6:G55" si="9" xml:space="preserve"> SUM(H6:AE6)</f>
        <v>138</v>
      </c>
      <c r="H6" s="17"/>
      <c r="I6" s="17"/>
      <c r="J6" s="17"/>
      <c r="K6" s="17"/>
      <c r="M6"/>
      <c r="N6" s="15">
        <v>69</v>
      </c>
      <c r="O6" s="15"/>
      <c r="P6" s="21"/>
      <c r="Q6" s="19"/>
      <c r="R6" s="19"/>
      <c r="S6" s="19"/>
      <c r="T6" s="21"/>
      <c r="U6" s="19"/>
      <c r="V6" s="19"/>
      <c r="W6" s="19"/>
      <c r="Y6" s="17"/>
      <c r="Z6" s="17"/>
      <c r="AA6" s="17"/>
      <c r="AC6" s="17"/>
      <c r="AD6" s="17">
        <v>69</v>
      </c>
      <c r="AE6" s="17"/>
      <c r="AG6"/>
      <c r="AH6"/>
      <c r="AI6"/>
      <c r="AJ6"/>
      <c r="AK6"/>
      <c r="AL6"/>
      <c r="AM6"/>
      <c r="AN6"/>
    </row>
    <row r="7" spans="1:40" s="16" customFormat="1" ht="13.5" customHeight="1" x14ac:dyDescent="0.25">
      <c r="A7" s="16" t="s">
        <v>56</v>
      </c>
      <c r="B7" s="15" t="s">
        <v>105</v>
      </c>
      <c r="C7">
        <f t="shared" si="5"/>
        <v>1</v>
      </c>
      <c r="D7">
        <f t="shared" si="6"/>
        <v>0</v>
      </c>
      <c r="E7">
        <f t="shared" si="7"/>
        <v>0</v>
      </c>
      <c r="F7">
        <f t="shared" si="8"/>
        <v>0</v>
      </c>
      <c r="G7" s="18">
        <f t="shared" si="9"/>
        <v>1</v>
      </c>
      <c r="H7" s="15"/>
      <c r="I7" s="15"/>
      <c r="J7" s="15"/>
      <c r="K7" s="15"/>
      <c r="L7" s="21"/>
      <c r="M7" s="15"/>
      <c r="N7" s="15"/>
      <c r="O7" s="15"/>
      <c r="P7" s="21"/>
      <c r="Q7" s="15"/>
      <c r="R7" s="15"/>
      <c r="S7" s="19"/>
      <c r="T7" s="21">
        <v>1</v>
      </c>
      <c r="U7" s="19"/>
      <c r="V7" s="19"/>
      <c r="W7" s="19"/>
      <c r="Y7" s="17"/>
      <c r="Z7" s="17"/>
      <c r="AA7" s="17"/>
      <c r="AC7" s="17"/>
      <c r="AD7" s="17"/>
      <c r="AE7" s="17"/>
      <c r="AG7"/>
      <c r="AH7"/>
      <c r="AI7"/>
      <c r="AJ7"/>
      <c r="AK7"/>
      <c r="AL7"/>
      <c r="AM7"/>
      <c r="AN7"/>
    </row>
    <row r="8" spans="1:40" s="16" customFormat="1" ht="13.5" customHeight="1" x14ac:dyDescent="0.25">
      <c r="A8" s="25" t="s">
        <v>57</v>
      </c>
      <c r="B8" s="25" t="s">
        <v>138</v>
      </c>
      <c r="C8" s="25">
        <f t="shared" si="5"/>
        <v>0</v>
      </c>
      <c r="D8" s="25">
        <f t="shared" si="6"/>
        <v>0</v>
      </c>
      <c r="E8" s="25">
        <f t="shared" si="7"/>
        <v>103</v>
      </c>
      <c r="F8" s="25">
        <f t="shared" si="8"/>
        <v>0</v>
      </c>
      <c r="G8" s="26">
        <f t="shared" si="9"/>
        <v>103</v>
      </c>
      <c r="H8" s="17"/>
      <c r="I8" s="17"/>
      <c r="J8" s="17">
        <v>18</v>
      </c>
      <c r="K8" s="17"/>
      <c r="M8"/>
      <c r="N8" s="15">
        <v>40</v>
      </c>
      <c r="O8" s="15"/>
      <c r="P8" s="21"/>
      <c r="Q8" s="19"/>
      <c r="R8" s="19">
        <v>1</v>
      </c>
      <c r="S8" s="19"/>
      <c r="T8" s="21"/>
      <c r="U8" s="19"/>
      <c r="V8" s="19">
        <v>3</v>
      </c>
      <c r="W8" s="19"/>
      <c r="Y8" s="17"/>
      <c r="Z8" s="17"/>
      <c r="AA8" s="17"/>
      <c r="AC8" s="17"/>
      <c r="AD8" s="17">
        <v>41</v>
      </c>
      <c r="AE8" s="17"/>
      <c r="AG8"/>
      <c r="AH8"/>
      <c r="AI8"/>
      <c r="AJ8"/>
      <c r="AK8"/>
      <c r="AL8"/>
      <c r="AM8"/>
      <c r="AN8"/>
    </row>
    <row r="9" spans="1:40" s="16" customFormat="1" ht="13.5" customHeight="1" x14ac:dyDescent="0.25">
      <c r="A9" s="25" t="s">
        <v>57</v>
      </c>
      <c r="B9" s="25" t="s">
        <v>139</v>
      </c>
      <c r="C9" s="25">
        <f t="shared" si="5"/>
        <v>0</v>
      </c>
      <c r="D9" s="25">
        <f t="shared" si="6"/>
        <v>0</v>
      </c>
      <c r="E9" s="25">
        <f t="shared" si="7"/>
        <v>321</v>
      </c>
      <c r="F9" s="25">
        <f t="shared" si="8"/>
        <v>61</v>
      </c>
      <c r="G9" s="26">
        <f t="shared" si="9"/>
        <v>382</v>
      </c>
      <c r="H9" s="17"/>
      <c r="I9" s="17"/>
      <c r="J9" s="17">
        <v>101</v>
      </c>
      <c r="K9" s="17">
        <v>48</v>
      </c>
      <c r="M9"/>
      <c r="N9" s="15">
        <v>100</v>
      </c>
      <c r="O9" s="15">
        <v>1</v>
      </c>
      <c r="P9" s="21"/>
      <c r="Q9" s="19"/>
      <c r="R9" s="19">
        <v>4</v>
      </c>
      <c r="S9" s="19"/>
      <c r="T9" s="21"/>
      <c r="U9" s="19"/>
      <c r="V9" s="19">
        <v>16</v>
      </c>
      <c r="W9" s="19">
        <v>10</v>
      </c>
      <c r="Y9" s="17"/>
      <c r="Z9" s="17"/>
      <c r="AA9" s="17"/>
      <c r="AC9" s="17"/>
      <c r="AD9" s="17">
        <v>100</v>
      </c>
      <c r="AE9" s="17">
        <v>2</v>
      </c>
      <c r="AG9"/>
      <c r="AH9"/>
      <c r="AI9"/>
      <c r="AJ9"/>
      <c r="AK9"/>
      <c r="AL9"/>
      <c r="AM9"/>
      <c r="AN9"/>
    </row>
    <row r="10" spans="1:40" s="16" customFormat="1" ht="13.5" customHeight="1" x14ac:dyDescent="0.25">
      <c r="A10" s="25" t="s">
        <v>57</v>
      </c>
      <c r="B10" s="25" t="s">
        <v>140</v>
      </c>
      <c r="C10" s="25">
        <f t="shared" si="5"/>
        <v>0</v>
      </c>
      <c r="D10" s="25">
        <f t="shared" si="6"/>
        <v>0</v>
      </c>
      <c r="E10" s="25">
        <f t="shared" si="7"/>
        <v>18</v>
      </c>
      <c r="F10" s="25">
        <f t="shared" si="8"/>
        <v>0</v>
      </c>
      <c r="G10" s="26">
        <f t="shared" si="9"/>
        <v>18</v>
      </c>
      <c r="H10" s="17"/>
      <c r="I10" s="17"/>
      <c r="J10" s="17">
        <v>18</v>
      </c>
      <c r="K10" s="17"/>
      <c r="M10"/>
      <c r="N10" s="15"/>
      <c r="O10" s="15"/>
      <c r="P10" s="21"/>
      <c r="Q10" s="19"/>
      <c r="R10" s="19"/>
      <c r="S10" s="19"/>
      <c r="T10" s="21"/>
      <c r="U10" s="19"/>
      <c r="V10" s="19"/>
      <c r="W10" s="19"/>
      <c r="Y10" s="17"/>
      <c r="Z10" s="17"/>
      <c r="AA10" s="17"/>
      <c r="AC10" s="17"/>
      <c r="AD10" s="17"/>
      <c r="AE10" s="17"/>
      <c r="AG10"/>
      <c r="AH10"/>
      <c r="AI10"/>
      <c r="AJ10"/>
      <c r="AK10"/>
      <c r="AL10"/>
      <c r="AM10"/>
      <c r="AN10"/>
    </row>
    <row r="11" spans="1:40" s="16" customFormat="1" ht="13.5" customHeight="1" x14ac:dyDescent="0.25">
      <c r="A11" s="25" t="s">
        <v>57</v>
      </c>
      <c r="B11" s="25" t="s">
        <v>141</v>
      </c>
      <c r="C11" s="25">
        <f t="shared" si="5"/>
        <v>15</v>
      </c>
      <c r="D11" s="25">
        <f t="shared" si="6"/>
        <v>0</v>
      </c>
      <c r="E11" s="25">
        <f t="shared" si="7"/>
        <v>0</v>
      </c>
      <c r="F11" s="25">
        <f t="shared" si="8"/>
        <v>0</v>
      </c>
      <c r="G11" s="26">
        <f t="shared" si="9"/>
        <v>15</v>
      </c>
      <c r="H11" s="17">
        <v>7</v>
      </c>
      <c r="I11" s="17"/>
      <c r="J11" s="17"/>
      <c r="K11" s="17"/>
      <c r="L11" s="16">
        <v>1</v>
      </c>
      <c r="M11"/>
      <c r="N11" s="15"/>
      <c r="O11" s="15"/>
      <c r="P11" s="21"/>
      <c r="Q11" s="19"/>
      <c r="R11" s="19"/>
      <c r="S11" s="19"/>
      <c r="T11" s="21">
        <v>6</v>
      </c>
      <c r="U11" s="19"/>
      <c r="V11" s="19"/>
      <c r="W11" s="19"/>
      <c r="Y11" s="17"/>
      <c r="Z11" s="17"/>
      <c r="AA11" s="17"/>
      <c r="AB11" s="16">
        <v>1</v>
      </c>
      <c r="AC11" s="17"/>
      <c r="AD11" s="17"/>
      <c r="AE11" s="17"/>
      <c r="AG11"/>
      <c r="AH11"/>
      <c r="AI11"/>
      <c r="AJ11"/>
      <c r="AK11"/>
      <c r="AL11"/>
      <c r="AM11"/>
      <c r="AN11"/>
    </row>
    <row r="12" spans="1:40" s="16" customFormat="1" ht="13.5" customHeight="1" x14ac:dyDescent="0.25">
      <c r="A12" s="25" t="s">
        <v>57</v>
      </c>
      <c r="B12" s="25" t="s">
        <v>142</v>
      </c>
      <c r="C12" s="25">
        <f t="shared" si="5"/>
        <v>465</v>
      </c>
      <c r="D12" s="25">
        <f t="shared" si="6"/>
        <v>0</v>
      </c>
      <c r="E12" s="25">
        <f t="shared" si="7"/>
        <v>0</v>
      </c>
      <c r="F12" s="25">
        <f t="shared" si="8"/>
        <v>1</v>
      </c>
      <c r="G12" s="26">
        <f t="shared" si="9"/>
        <v>466</v>
      </c>
      <c r="H12" s="17">
        <v>292</v>
      </c>
      <c r="I12" s="17"/>
      <c r="J12" s="17"/>
      <c r="K12" s="17"/>
      <c r="L12" s="16">
        <v>12</v>
      </c>
      <c r="M12"/>
      <c r="N12" s="15"/>
      <c r="O12" s="15"/>
      <c r="P12" s="21">
        <v>11</v>
      </c>
      <c r="Q12" s="19"/>
      <c r="R12" s="19"/>
      <c r="S12" s="19">
        <v>1</v>
      </c>
      <c r="T12" s="21">
        <v>87</v>
      </c>
      <c r="U12" s="19"/>
      <c r="V12" s="19"/>
      <c r="W12" s="19"/>
      <c r="X12" s="16">
        <v>1</v>
      </c>
      <c r="Y12" s="17"/>
      <c r="Z12" s="17"/>
      <c r="AA12" s="17"/>
      <c r="AB12" s="16">
        <v>62</v>
      </c>
      <c r="AC12" s="17"/>
      <c r="AD12" s="17"/>
      <c r="AE12" s="17"/>
      <c r="AG12"/>
      <c r="AH12"/>
      <c r="AI12"/>
      <c r="AJ12"/>
      <c r="AK12"/>
      <c r="AL12"/>
      <c r="AM12"/>
      <c r="AN12"/>
    </row>
    <row r="13" spans="1:40" s="16" customFormat="1" ht="13.5" customHeight="1" x14ac:dyDescent="0.25">
      <c r="A13" s="25" t="s">
        <v>57</v>
      </c>
      <c r="B13" s="25" t="s">
        <v>143</v>
      </c>
      <c r="C13" s="25">
        <f t="shared" si="5"/>
        <v>434</v>
      </c>
      <c r="D13" s="25">
        <f t="shared" si="6"/>
        <v>0</v>
      </c>
      <c r="E13" s="25">
        <f t="shared" si="7"/>
        <v>0</v>
      </c>
      <c r="F13" s="25">
        <f t="shared" si="8"/>
        <v>0</v>
      </c>
      <c r="G13" s="26">
        <f t="shared" si="9"/>
        <v>434</v>
      </c>
      <c r="H13" s="17">
        <v>5</v>
      </c>
      <c r="I13" s="17"/>
      <c r="J13" s="17"/>
      <c r="K13" s="17"/>
      <c r="L13" s="16">
        <v>4</v>
      </c>
      <c r="M13"/>
      <c r="N13" s="15"/>
      <c r="O13" s="15"/>
      <c r="P13" s="21">
        <v>409</v>
      </c>
      <c r="Q13" s="19"/>
      <c r="R13" s="19"/>
      <c r="S13" s="19"/>
      <c r="T13" s="21">
        <v>9</v>
      </c>
      <c r="U13" s="19"/>
      <c r="V13" s="19"/>
      <c r="W13" s="19"/>
      <c r="Y13" s="17"/>
      <c r="Z13" s="17"/>
      <c r="AA13" s="17"/>
      <c r="AB13" s="16">
        <v>7</v>
      </c>
      <c r="AC13" s="17"/>
      <c r="AD13" s="17"/>
      <c r="AE13" s="17"/>
      <c r="AG13"/>
      <c r="AH13"/>
      <c r="AI13"/>
      <c r="AJ13"/>
      <c r="AK13"/>
      <c r="AL13"/>
      <c r="AM13"/>
      <c r="AN13"/>
    </row>
    <row r="14" spans="1:40" s="16" customFormat="1" ht="13.5" customHeight="1" x14ac:dyDescent="0.25">
      <c r="A14" s="25" t="s">
        <v>57</v>
      </c>
      <c r="B14" s="25" t="s">
        <v>144</v>
      </c>
      <c r="C14" s="25">
        <f t="shared" si="5"/>
        <v>33</v>
      </c>
      <c r="D14" s="25">
        <f t="shared" si="6"/>
        <v>0</v>
      </c>
      <c r="E14" s="25">
        <f t="shared" si="7"/>
        <v>0</v>
      </c>
      <c r="F14" s="25">
        <f t="shared" si="8"/>
        <v>8</v>
      </c>
      <c r="G14" s="26">
        <f t="shared" si="9"/>
        <v>41</v>
      </c>
      <c r="H14" s="17"/>
      <c r="I14" s="17"/>
      <c r="J14" s="17"/>
      <c r="K14" s="17"/>
      <c r="L14" s="16">
        <v>14</v>
      </c>
      <c r="M14"/>
      <c r="N14" s="15"/>
      <c r="O14" s="15"/>
      <c r="P14" s="21">
        <v>1</v>
      </c>
      <c r="Q14" s="19"/>
      <c r="R14" s="19"/>
      <c r="S14" s="19">
        <v>8</v>
      </c>
      <c r="T14" s="21">
        <v>4</v>
      </c>
      <c r="U14" s="19"/>
      <c r="V14" s="19"/>
      <c r="W14" s="19"/>
      <c r="Y14" s="17"/>
      <c r="Z14" s="17"/>
      <c r="AA14" s="17"/>
      <c r="AB14" s="16">
        <v>14</v>
      </c>
      <c r="AC14" s="17"/>
      <c r="AD14" s="17"/>
      <c r="AE14" s="17"/>
      <c r="AG14"/>
      <c r="AH14"/>
      <c r="AI14"/>
      <c r="AJ14"/>
      <c r="AK14"/>
      <c r="AL14"/>
      <c r="AM14"/>
      <c r="AN14"/>
    </row>
    <row r="15" spans="1:40" s="16" customFormat="1" ht="13.5" customHeight="1" x14ac:dyDescent="0.25">
      <c r="A15" s="25" t="s">
        <v>57</v>
      </c>
      <c r="B15" s="25" t="s">
        <v>145</v>
      </c>
      <c r="C15" s="25">
        <f t="shared" si="5"/>
        <v>0</v>
      </c>
      <c r="D15" s="25">
        <f t="shared" si="6"/>
        <v>0</v>
      </c>
      <c r="E15" s="25">
        <f t="shared" si="7"/>
        <v>0</v>
      </c>
      <c r="F15" s="25">
        <f t="shared" si="8"/>
        <v>9</v>
      </c>
      <c r="G15" s="26">
        <f t="shared" si="9"/>
        <v>9</v>
      </c>
      <c r="H15" s="17"/>
      <c r="I15" s="17"/>
      <c r="J15" s="17"/>
      <c r="K15" s="17"/>
      <c r="M15"/>
      <c r="N15" s="15"/>
      <c r="O15" s="15">
        <v>1</v>
      </c>
      <c r="P15" s="21"/>
      <c r="Q15" s="19"/>
      <c r="R15" s="19"/>
      <c r="S15" s="19"/>
      <c r="T15" s="21"/>
      <c r="U15" s="19"/>
      <c r="V15" s="19"/>
      <c r="W15" s="19">
        <v>7</v>
      </c>
      <c r="Y15" s="17"/>
      <c r="Z15" s="17"/>
      <c r="AA15" s="17"/>
      <c r="AC15" s="17"/>
      <c r="AD15" s="17"/>
      <c r="AE15" s="17">
        <v>1</v>
      </c>
      <c r="AG15"/>
      <c r="AH15"/>
      <c r="AI15"/>
      <c r="AJ15"/>
      <c r="AK15"/>
      <c r="AL15"/>
      <c r="AM15"/>
      <c r="AN15"/>
    </row>
    <row r="16" spans="1:40" s="16" customFormat="1" ht="13.5" customHeight="1" x14ac:dyDescent="0.25">
      <c r="A16" t="s">
        <v>59</v>
      </c>
      <c r="B16" t="s">
        <v>84</v>
      </c>
      <c r="C16">
        <f t="shared" si="5"/>
        <v>0</v>
      </c>
      <c r="D16">
        <f t="shared" si="6"/>
        <v>0</v>
      </c>
      <c r="E16">
        <f t="shared" si="7"/>
        <v>1</v>
      </c>
      <c r="F16">
        <f t="shared" si="8"/>
        <v>0</v>
      </c>
      <c r="G16" s="18">
        <f t="shared" si="9"/>
        <v>1</v>
      </c>
      <c r="H16" s="17"/>
      <c r="I16" s="17"/>
      <c r="J16" s="17">
        <v>1</v>
      </c>
      <c r="K16" s="17"/>
      <c r="M16"/>
      <c r="N16" s="15"/>
      <c r="O16" s="15"/>
      <c r="P16" s="21"/>
      <c r="Q16" s="19"/>
      <c r="R16" s="19"/>
      <c r="S16" s="19"/>
      <c r="T16" s="21"/>
      <c r="U16" s="19"/>
      <c r="V16" s="19"/>
      <c r="W16" s="19"/>
      <c r="Y16" s="17"/>
      <c r="Z16" s="17"/>
      <c r="AA16" s="17"/>
      <c r="AC16" s="17"/>
      <c r="AD16" s="17"/>
      <c r="AE16" s="17"/>
      <c r="AG16"/>
      <c r="AH16"/>
      <c r="AI16"/>
      <c r="AJ16"/>
      <c r="AK16"/>
      <c r="AL16"/>
      <c r="AM16"/>
      <c r="AN16"/>
    </row>
    <row r="17" spans="1:40" s="16" customFormat="1" ht="13.5" customHeight="1" x14ac:dyDescent="0.25">
      <c r="A17" t="s">
        <v>59</v>
      </c>
      <c r="B17" t="s">
        <v>109</v>
      </c>
      <c r="C17">
        <f t="shared" si="5"/>
        <v>119</v>
      </c>
      <c r="D17">
        <f t="shared" si="6"/>
        <v>0</v>
      </c>
      <c r="E17">
        <f t="shared" si="7"/>
        <v>0</v>
      </c>
      <c r="F17">
        <f t="shared" si="8"/>
        <v>0</v>
      </c>
      <c r="G17" s="18">
        <f t="shared" si="9"/>
        <v>119</v>
      </c>
      <c r="H17" s="17">
        <v>17</v>
      </c>
      <c r="I17" s="17"/>
      <c r="J17" s="17"/>
      <c r="K17" s="17"/>
      <c r="M17"/>
      <c r="N17" s="15"/>
      <c r="O17" s="15"/>
      <c r="P17" s="21">
        <v>4</v>
      </c>
      <c r="Q17" s="19"/>
      <c r="R17" s="19"/>
      <c r="S17" s="19"/>
      <c r="T17" s="21">
        <v>44</v>
      </c>
      <c r="U17" s="19"/>
      <c r="V17" s="19"/>
      <c r="W17" s="19"/>
      <c r="Y17" s="17"/>
      <c r="Z17" s="17"/>
      <c r="AA17" s="17"/>
      <c r="AB17" s="16">
        <v>54</v>
      </c>
      <c r="AC17" s="17"/>
      <c r="AD17" s="17"/>
      <c r="AE17" s="17"/>
      <c r="AG17"/>
      <c r="AH17"/>
      <c r="AI17"/>
      <c r="AJ17"/>
      <c r="AK17"/>
      <c r="AL17"/>
      <c r="AM17"/>
      <c r="AN17"/>
    </row>
    <row r="18" spans="1:40" s="16" customFormat="1" ht="13.5" customHeight="1" x14ac:dyDescent="0.25">
      <c r="A18" t="s">
        <v>59</v>
      </c>
      <c r="B18" t="s">
        <v>110</v>
      </c>
      <c r="C18">
        <f t="shared" si="5"/>
        <v>14</v>
      </c>
      <c r="D18">
        <f t="shared" si="6"/>
        <v>0</v>
      </c>
      <c r="E18">
        <f t="shared" si="7"/>
        <v>0</v>
      </c>
      <c r="F18">
        <f t="shared" si="8"/>
        <v>0</v>
      </c>
      <c r="G18" s="18">
        <f t="shared" si="9"/>
        <v>14</v>
      </c>
      <c r="H18" s="17">
        <v>9</v>
      </c>
      <c r="I18" s="17"/>
      <c r="J18" s="17"/>
      <c r="K18" s="17"/>
      <c r="L18" s="16">
        <v>1</v>
      </c>
      <c r="M18"/>
      <c r="N18" s="15"/>
      <c r="O18" s="15"/>
      <c r="P18" s="21">
        <v>1</v>
      </c>
      <c r="Q18" s="19"/>
      <c r="R18" s="19"/>
      <c r="S18" s="19"/>
      <c r="T18" s="21">
        <v>2</v>
      </c>
      <c r="U18" s="19"/>
      <c r="V18" s="19"/>
      <c r="W18" s="19"/>
      <c r="Y18" s="17"/>
      <c r="Z18" s="17"/>
      <c r="AA18" s="17"/>
      <c r="AB18" s="16">
        <v>1</v>
      </c>
      <c r="AC18" s="17"/>
      <c r="AD18" s="17"/>
      <c r="AE18" s="17"/>
      <c r="AG18"/>
      <c r="AH18"/>
      <c r="AI18"/>
      <c r="AJ18"/>
      <c r="AK18"/>
      <c r="AL18"/>
      <c r="AM18"/>
      <c r="AN18"/>
    </row>
    <row r="19" spans="1:40" s="16" customFormat="1" ht="13.5" customHeight="1" x14ac:dyDescent="0.25">
      <c r="A19" t="s">
        <v>59</v>
      </c>
      <c r="B19" t="s">
        <v>111</v>
      </c>
      <c r="C19">
        <f t="shared" si="5"/>
        <v>190</v>
      </c>
      <c r="D19">
        <f t="shared" si="6"/>
        <v>0</v>
      </c>
      <c r="E19">
        <f t="shared" si="7"/>
        <v>0</v>
      </c>
      <c r="F19">
        <f t="shared" si="8"/>
        <v>0</v>
      </c>
      <c r="G19" s="18">
        <f t="shared" si="9"/>
        <v>190</v>
      </c>
      <c r="H19" s="17">
        <v>55</v>
      </c>
      <c r="I19" s="17"/>
      <c r="J19" s="17"/>
      <c r="K19" s="17"/>
      <c r="L19" s="16">
        <v>9</v>
      </c>
      <c r="M19"/>
      <c r="N19" s="15"/>
      <c r="O19" s="15"/>
      <c r="P19" s="21"/>
      <c r="Q19" s="19"/>
      <c r="R19" s="19"/>
      <c r="S19" s="19"/>
      <c r="T19" s="21">
        <v>91</v>
      </c>
      <c r="U19" s="19"/>
      <c r="V19" s="19"/>
      <c r="W19" s="19"/>
      <c r="X19" s="16">
        <v>19</v>
      </c>
      <c r="Y19" s="17"/>
      <c r="Z19" s="17"/>
      <c r="AA19" s="17"/>
      <c r="AB19" s="16">
        <v>16</v>
      </c>
      <c r="AC19" s="17"/>
      <c r="AD19" s="17"/>
      <c r="AE19" s="17"/>
      <c r="AG19"/>
      <c r="AH19"/>
      <c r="AI19"/>
      <c r="AJ19"/>
      <c r="AK19"/>
      <c r="AL19"/>
      <c r="AM19"/>
      <c r="AN19"/>
    </row>
    <row r="20" spans="1:40" s="16" customFormat="1" ht="13.5" customHeight="1" x14ac:dyDescent="0.25">
      <c r="A20" t="s">
        <v>59</v>
      </c>
      <c r="B20" t="s">
        <v>98</v>
      </c>
      <c r="C20">
        <f t="shared" si="5"/>
        <v>0</v>
      </c>
      <c r="D20">
        <f t="shared" si="6"/>
        <v>0</v>
      </c>
      <c r="E20">
        <f t="shared" si="7"/>
        <v>24</v>
      </c>
      <c r="F20">
        <f t="shared" si="8"/>
        <v>0</v>
      </c>
      <c r="G20" s="18">
        <f t="shared" si="9"/>
        <v>24</v>
      </c>
      <c r="H20" s="17"/>
      <c r="I20" s="17"/>
      <c r="J20" s="17"/>
      <c r="K20" s="17"/>
      <c r="M20"/>
      <c r="N20" s="15">
        <v>10</v>
      </c>
      <c r="O20" s="15"/>
      <c r="P20" s="21"/>
      <c r="Q20" s="19"/>
      <c r="R20" s="19">
        <v>2</v>
      </c>
      <c r="S20" s="19"/>
      <c r="T20" s="21"/>
      <c r="U20" s="19"/>
      <c r="V20" s="19">
        <v>2</v>
      </c>
      <c r="W20" s="19"/>
      <c r="Y20" s="17"/>
      <c r="Z20" s="17"/>
      <c r="AA20" s="17"/>
      <c r="AC20" s="17"/>
      <c r="AD20" s="17">
        <v>10</v>
      </c>
      <c r="AE20" s="17"/>
      <c r="AG20"/>
      <c r="AH20"/>
      <c r="AI20"/>
      <c r="AJ20"/>
      <c r="AK20"/>
      <c r="AL20"/>
      <c r="AM20"/>
      <c r="AN20"/>
    </row>
    <row r="21" spans="1:40" s="16" customFormat="1" ht="13.5" customHeight="1" x14ac:dyDescent="0.25">
      <c r="A21" t="s">
        <v>59</v>
      </c>
      <c r="B21" t="s">
        <v>99</v>
      </c>
      <c r="C21">
        <f t="shared" si="5"/>
        <v>0</v>
      </c>
      <c r="D21">
        <f t="shared" si="6"/>
        <v>0</v>
      </c>
      <c r="E21">
        <f t="shared" si="7"/>
        <v>8</v>
      </c>
      <c r="F21">
        <f t="shared" si="8"/>
        <v>0</v>
      </c>
      <c r="G21" s="18">
        <f t="shared" si="9"/>
        <v>8</v>
      </c>
      <c r="H21" s="17"/>
      <c r="I21" s="17"/>
      <c r="J21" s="17"/>
      <c r="K21" s="17"/>
      <c r="M21"/>
      <c r="N21" s="15">
        <v>4</v>
      </c>
      <c r="O21" s="15"/>
      <c r="P21" s="21"/>
      <c r="Q21" s="19"/>
      <c r="R21" s="19"/>
      <c r="S21" s="19"/>
      <c r="T21" s="21"/>
      <c r="U21" s="19"/>
      <c r="V21" s="19"/>
      <c r="W21" s="19"/>
      <c r="Y21" s="17"/>
      <c r="Z21" s="17"/>
      <c r="AA21" s="17"/>
      <c r="AC21" s="17"/>
      <c r="AD21" s="17">
        <v>4</v>
      </c>
      <c r="AE21" s="17"/>
      <c r="AG21"/>
      <c r="AH21"/>
      <c r="AI21"/>
      <c r="AJ21"/>
      <c r="AK21"/>
      <c r="AL21"/>
      <c r="AM21"/>
      <c r="AN21"/>
    </row>
    <row r="22" spans="1:40" s="16" customFormat="1" ht="13.5" customHeight="1" x14ac:dyDescent="0.25">
      <c r="A22" t="s">
        <v>59</v>
      </c>
      <c r="B22" t="s">
        <v>100</v>
      </c>
      <c r="C22">
        <f t="shared" si="5"/>
        <v>24</v>
      </c>
      <c r="D22">
        <f t="shared" si="6"/>
        <v>0</v>
      </c>
      <c r="E22">
        <f t="shared" si="7"/>
        <v>0</v>
      </c>
      <c r="F22">
        <f t="shared" si="8"/>
        <v>0</v>
      </c>
      <c r="G22" s="18">
        <f t="shared" si="9"/>
        <v>24</v>
      </c>
      <c r="H22" s="17"/>
      <c r="I22" s="17"/>
      <c r="J22" s="17"/>
      <c r="K22" s="17"/>
      <c r="L22" s="16">
        <v>10</v>
      </c>
      <c r="M22"/>
      <c r="N22" s="15"/>
      <c r="O22" s="15"/>
      <c r="P22" s="21">
        <v>2</v>
      </c>
      <c r="Q22" s="19"/>
      <c r="R22" s="19"/>
      <c r="S22" s="19"/>
      <c r="T22" s="21">
        <v>2</v>
      </c>
      <c r="U22" s="19"/>
      <c r="V22" s="19"/>
      <c r="W22" s="19"/>
      <c r="Y22" s="17"/>
      <c r="Z22" s="17"/>
      <c r="AA22" s="17"/>
      <c r="AB22" s="16">
        <v>10</v>
      </c>
      <c r="AC22" s="17"/>
      <c r="AD22" s="17"/>
      <c r="AE22" s="17"/>
      <c r="AG22"/>
      <c r="AH22"/>
      <c r="AI22"/>
      <c r="AJ22"/>
      <c r="AK22"/>
      <c r="AL22"/>
      <c r="AM22"/>
      <c r="AN22"/>
    </row>
    <row r="23" spans="1:40" s="16" customFormat="1" ht="13.5" customHeight="1" x14ac:dyDescent="0.25">
      <c r="A23" t="s">
        <v>59</v>
      </c>
      <c r="B23" t="s">
        <v>106</v>
      </c>
      <c r="C23">
        <f t="shared" si="5"/>
        <v>0</v>
      </c>
      <c r="D23">
        <f t="shared" si="6"/>
        <v>0</v>
      </c>
      <c r="E23">
        <f t="shared" si="7"/>
        <v>0</v>
      </c>
      <c r="F23">
        <f t="shared" si="8"/>
        <v>2</v>
      </c>
      <c r="G23" s="18">
        <f t="shared" si="9"/>
        <v>2</v>
      </c>
      <c r="H23" s="17"/>
      <c r="I23" s="17"/>
      <c r="J23" s="17"/>
      <c r="K23" s="17"/>
      <c r="M23"/>
      <c r="N23" s="15"/>
      <c r="O23" s="15"/>
      <c r="P23" s="21"/>
      <c r="Q23" s="19"/>
      <c r="R23" s="19"/>
      <c r="S23" s="19"/>
      <c r="T23" s="21"/>
      <c r="U23" s="19"/>
      <c r="V23" s="19"/>
      <c r="W23" s="19">
        <v>2</v>
      </c>
      <c r="Y23" s="17"/>
      <c r="Z23" s="17"/>
      <c r="AA23" s="17"/>
      <c r="AC23" s="17"/>
      <c r="AD23" s="17"/>
      <c r="AE23" s="17"/>
      <c r="AG23"/>
      <c r="AH23"/>
      <c r="AI23"/>
      <c r="AJ23"/>
      <c r="AK23"/>
      <c r="AL23"/>
      <c r="AM23"/>
      <c r="AN23"/>
    </row>
    <row r="24" spans="1:40" s="16" customFormat="1" ht="13.5" customHeight="1" x14ac:dyDescent="0.25">
      <c r="A24" t="s">
        <v>60</v>
      </c>
      <c r="B24" t="s">
        <v>96</v>
      </c>
      <c r="C24">
        <f t="shared" si="5"/>
        <v>5</v>
      </c>
      <c r="D24">
        <f t="shared" si="6"/>
        <v>0</v>
      </c>
      <c r="E24">
        <f t="shared" si="7"/>
        <v>19</v>
      </c>
      <c r="F24">
        <f t="shared" si="8"/>
        <v>0</v>
      </c>
      <c r="G24" s="18">
        <f t="shared" si="9"/>
        <v>24</v>
      </c>
      <c r="H24" s="17"/>
      <c r="I24" s="17"/>
      <c r="J24" s="17"/>
      <c r="K24" s="17"/>
      <c r="M24"/>
      <c r="N24" s="15">
        <v>5</v>
      </c>
      <c r="O24" s="15"/>
      <c r="P24" s="21">
        <v>2</v>
      </c>
      <c r="Q24" s="19"/>
      <c r="R24" s="19">
        <v>6</v>
      </c>
      <c r="S24" s="19"/>
      <c r="T24" s="21">
        <v>3</v>
      </c>
      <c r="U24" s="19"/>
      <c r="V24" s="19">
        <v>3</v>
      </c>
      <c r="W24" s="19"/>
      <c r="Y24" s="17"/>
      <c r="Z24" s="17"/>
      <c r="AA24" s="17"/>
      <c r="AC24" s="17"/>
      <c r="AD24" s="17">
        <v>5</v>
      </c>
      <c r="AE24" s="17"/>
      <c r="AG24"/>
      <c r="AH24"/>
      <c r="AI24"/>
      <c r="AJ24"/>
      <c r="AK24"/>
      <c r="AL24"/>
      <c r="AM24"/>
      <c r="AN24"/>
    </row>
    <row r="25" spans="1:40" s="16" customFormat="1" ht="13.5" customHeight="1" x14ac:dyDescent="0.25">
      <c r="A25" t="s">
        <v>60</v>
      </c>
      <c r="B25" t="s">
        <v>88</v>
      </c>
      <c r="C25">
        <f t="shared" si="5"/>
        <v>262</v>
      </c>
      <c r="D25">
        <f t="shared" si="6"/>
        <v>0</v>
      </c>
      <c r="E25">
        <f t="shared" si="7"/>
        <v>0</v>
      </c>
      <c r="F25">
        <f t="shared" si="8"/>
        <v>0</v>
      </c>
      <c r="G25" s="18">
        <f t="shared" si="9"/>
        <v>262</v>
      </c>
      <c r="H25" s="17">
        <v>84</v>
      </c>
      <c r="I25" s="17"/>
      <c r="J25" s="17"/>
      <c r="K25" s="17"/>
      <c r="L25" s="16">
        <v>16</v>
      </c>
      <c r="M25"/>
      <c r="N25" s="15"/>
      <c r="O25" s="15"/>
      <c r="P25" s="21">
        <v>9</v>
      </c>
      <c r="Q25" s="19"/>
      <c r="R25" s="19"/>
      <c r="S25" s="19"/>
      <c r="T25" s="21">
        <v>63</v>
      </c>
      <c r="U25" s="17"/>
      <c r="V25" s="19"/>
      <c r="W25" s="19"/>
      <c r="X25" s="16">
        <v>15</v>
      </c>
      <c r="Y25" s="17"/>
      <c r="Z25" s="17"/>
      <c r="AA25" s="17"/>
      <c r="AB25" s="16">
        <v>75</v>
      </c>
      <c r="AC25" s="17"/>
      <c r="AD25" s="17"/>
      <c r="AE25" s="17"/>
      <c r="AG25"/>
      <c r="AH25"/>
      <c r="AI25"/>
      <c r="AJ25"/>
      <c r="AK25"/>
      <c r="AL25"/>
      <c r="AM25"/>
      <c r="AN25"/>
    </row>
    <row r="26" spans="1:40" s="16" customFormat="1" ht="13.5" customHeight="1" x14ac:dyDescent="0.25">
      <c r="A26" t="s">
        <v>60</v>
      </c>
      <c r="B26" t="s">
        <v>81</v>
      </c>
      <c r="C26">
        <f t="shared" si="5"/>
        <v>37</v>
      </c>
      <c r="D26">
        <f t="shared" si="6"/>
        <v>0</v>
      </c>
      <c r="E26">
        <f t="shared" si="7"/>
        <v>0</v>
      </c>
      <c r="F26">
        <f t="shared" si="8"/>
        <v>0</v>
      </c>
      <c r="G26" s="18">
        <f t="shared" si="9"/>
        <v>37</v>
      </c>
      <c r="H26" s="17">
        <v>31</v>
      </c>
      <c r="I26" s="17"/>
      <c r="J26" s="17"/>
      <c r="K26" s="17"/>
      <c r="L26" s="16">
        <v>1</v>
      </c>
      <c r="M26"/>
      <c r="N26" s="15"/>
      <c r="O26" s="15"/>
      <c r="P26" s="21"/>
      <c r="Q26" s="19"/>
      <c r="R26" s="19"/>
      <c r="S26" s="19"/>
      <c r="T26" s="21">
        <v>4</v>
      </c>
      <c r="U26" s="17"/>
      <c r="V26" s="19"/>
      <c r="W26" s="19"/>
      <c r="Y26" s="17"/>
      <c r="Z26" s="17"/>
      <c r="AA26" s="17"/>
      <c r="AB26" s="16">
        <v>1</v>
      </c>
      <c r="AC26" s="17"/>
      <c r="AD26" s="17"/>
      <c r="AE26" s="17"/>
      <c r="AG26"/>
      <c r="AH26"/>
      <c r="AI26"/>
      <c r="AJ26"/>
      <c r="AK26"/>
      <c r="AL26"/>
      <c r="AM26"/>
      <c r="AN26"/>
    </row>
    <row r="27" spans="1:40" s="16" customFormat="1" ht="13.5" customHeight="1" x14ac:dyDescent="0.25">
      <c r="A27" s="25" t="s">
        <v>61</v>
      </c>
      <c r="B27" s="25" t="s">
        <v>146</v>
      </c>
      <c r="C27" s="25">
        <f t="shared" si="5"/>
        <v>0</v>
      </c>
      <c r="D27" s="25">
        <f t="shared" si="6"/>
        <v>0</v>
      </c>
      <c r="E27" s="25">
        <f t="shared" si="7"/>
        <v>497</v>
      </c>
      <c r="F27" s="25">
        <f t="shared" si="8"/>
        <v>10</v>
      </c>
      <c r="G27" s="26">
        <f t="shared" si="9"/>
        <v>507</v>
      </c>
      <c r="H27" s="17"/>
      <c r="I27" s="17"/>
      <c r="J27" s="17">
        <v>86</v>
      </c>
      <c r="K27" s="17"/>
      <c r="M27"/>
      <c r="N27" s="15">
        <v>164</v>
      </c>
      <c r="O27" s="15"/>
      <c r="P27" s="21"/>
      <c r="Q27" s="19"/>
      <c r="R27" s="19">
        <v>7</v>
      </c>
      <c r="S27" s="19">
        <v>10</v>
      </c>
      <c r="T27" s="21"/>
      <c r="U27" s="17"/>
      <c r="V27" s="19">
        <v>60</v>
      </c>
      <c r="W27" s="19"/>
      <c r="Y27" s="17"/>
      <c r="Z27" s="17">
        <v>3</v>
      </c>
      <c r="AA27" s="17"/>
      <c r="AC27" s="17"/>
      <c r="AD27" s="17">
        <v>177</v>
      </c>
      <c r="AE27" s="17"/>
      <c r="AG27"/>
      <c r="AH27"/>
      <c r="AI27"/>
      <c r="AJ27"/>
      <c r="AK27"/>
      <c r="AL27"/>
      <c r="AM27"/>
      <c r="AN27"/>
    </row>
    <row r="28" spans="1:40" s="16" customFormat="1" ht="13.5" customHeight="1" x14ac:dyDescent="0.25">
      <c r="A28" s="25" t="s">
        <v>61</v>
      </c>
      <c r="B28" s="25" t="s">
        <v>147</v>
      </c>
      <c r="C28" s="25">
        <f t="shared" si="5"/>
        <v>0</v>
      </c>
      <c r="D28" s="25">
        <f t="shared" si="6"/>
        <v>0</v>
      </c>
      <c r="E28" s="25">
        <f t="shared" si="7"/>
        <v>13</v>
      </c>
      <c r="F28" s="25">
        <f t="shared" si="8"/>
        <v>1109</v>
      </c>
      <c r="G28" s="26">
        <f t="shared" si="9"/>
        <v>1122</v>
      </c>
      <c r="H28" s="17"/>
      <c r="I28" s="17"/>
      <c r="J28" s="17">
        <v>13</v>
      </c>
      <c r="K28" s="17">
        <v>143</v>
      </c>
      <c r="M28"/>
      <c r="N28" s="15"/>
      <c r="O28" s="15">
        <v>396</v>
      </c>
      <c r="P28" s="21"/>
      <c r="Q28" s="19"/>
      <c r="R28" s="19"/>
      <c r="S28" s="19"/>
      <c r="T28" s="21"/>
      <c r="U28" s="17"/>
      <c r="V28" s="19"/>
      <c r="W28" s="19">
        <v>107</v>
      </c>
      <c r="Y28" s="17"/>
      <c r="Z28" s="17"/>
      <c r="AA28" s="17">
        <v>8</v>
      </c>
      <c r="AC28" s="17"/>
      <c r="AD28" s="17"/>
      <c r="AE28" s="17">
        <v>455</v>
      </c>
      <c r="AG28"/>
      <c r="AH28"/>
      <c r="AI28"/>
      <c r="AJ28"/>
      <c r="AK28"/>
      <c r="AL28"/>
      <c r="AM28"/>
      <c r="AN28"/>
    </row>
    <row r="29" spans="1:40" s="16" customFormat="1" ht="13.5" customHeight="1" x14ac:dyDescent="0.25">
      <c r="A29" s="25" t="s">
        <v>61</v>
      </c>
      <c r="B29" s="25" t="s">
        <v>148</v>
      </c>
      <c r="C29" s="25">
        <f t="shared" si="5"/>
        <v>3</v>
      </c>
      <c r="D29" s="25">
        <f t="shared" si="6"/>
        <v>0</v>
      </c>
      <c r="E29" s="25">
        <f t="shared" si="7"/>
        <v>0</v>
      </c>
      <c r="F29" s="25">
        <f t="shared" si="8"/>
        <v>0</v>
      </c>
      <c r="G29" s="26">
        <f t="shared" si="9"/>
        <v>3</v>
      </c>
      <c r="H29" s="17">
        <v>2</v>
      </c>
      <c r="I29" s="17"/>
      <c r="J29" s="17"/>
      <c r="K29" s="17"/>
      <c r="M29"/>
      <c r="N29" s="15"/>
      <c r="O29" s="15"/>
      <c r="P29" s="21"/>
      <c r="Q29" s="19"/>
      <c r="R29" s="19"/>
      <c r="S29" s="19"/>
      <c r="T29" s="21">
        <v>1</v>
      </c>
      <c r="U29" s="17"/>
      <c r="V29" s="19"/>
      <c r="W29" s="19"/>
      <c r="Y29" s="17"/>
      <c r="Z29" s="17"/>
      <c r="AA29" s="17"/>
      <c r="AC29" s="17"/>
      <c r="AD29" s="17"/>
      <c r="AE29" s="17"/>
      <c r="AG29"/>
      <c r="AH29"/>
      <c r="AI29"/>
      <c r="AJ29"/>
      <c r="AK29"/>
      <c r="AL29"/>
      <c r="AM29"/>
      <c r="AN29"/>
    </row>
    <row r="30" spans="1:40" s="16" customFormat="1" ht="13.5" customHeight="1" x14ac:dyDescent="0.25">
      <c r="A30" s="25" t="s">
        <v>61</v>
      </c>
      <c r="B30" s="25" t="s">
        <v>149</v>
      </c>
      <c r="C30" s="25">
        <f t="shared" si="5"/>
        <v>0</v>
      </c>
      <c r="D30" s="25">
        <f t="shared" si="6"/>
        <v>0</v>
      </c>
      <c r="E30" s="25">
        <f t="shared" si="7"/>
        <v>11</v>
      </c>
      <c r="F30" s="25">
        <f t="shared" si="8"/>
        <v>0</v>
      </c>
      <c r="G30" s="26">
        <f t="shared" si="9"/>
        <v>11</v>
      </c>
      <c r="H30" s="17"/>
      <c r="I30" s="17"/>
      <c r="J30" s="17"/>
      <c r="K30" s="17"/>
      <c r="M30"/>
      <c r="N30" s="15">
        <v>5</v>
      </c>
      <c r="O30" s="15"/>
      <c r="P30" s="21"/>
      <c r="Q30" s="19"/>
      <c r="R30" s="19"/>
      <c r="S30" s="19"/>
      <c r="T30" s="21"/>
      <c r="U30" s="17"/>
      <c r="V30" s="19">
        <v>1</v>
      </c>
      <c r="W30" s="19"/>
      <c r="Y30" s="17"/>
      <c r="Z30" s="17"/>
      <c r="AA30" s="17"/>
      <c r="AC30" s="17"/>
      <c r="AD30" s="17">
        <v>5</v>
      </c>
      <c r="AE30" s="17"/>
      <c r="AG30"/>
      <c r="AH30"/>
      <c r="AI30"/>
      <c r="AJ30"/>
      <c r="AK30"/>
      <c r="AL30"/>
      <c r="AM30"/>
      <c r="AN30"/>
    </row>
    <row r="31" spans="1:40" s="17" customFormat="1" ht="13.5" customHeight="1" x14ac:dyDescent="0.25">
      <c r="A31" s="25" t="s">
        <v>61</v>
      </c>
      <c r="B31" s="25" t="s">
        <v>150</v>
      </c>
      <c r="C31" s="25">
        <f t="shared" si="5"/>
        <v>632</v>
      </c>
      <c r="D31" s="25">
        <f t="shared" si="6"/>
        <v>0</v>
      </c>
      <c r="E31" s="25">
        <f t="shared" si="7"/>
        <v>0</v>
      </c>
      <c r="F31" s="25">
        <f t="shared" si="8"/>
        <v>3</v>
      </c>
      <c r="G31" s="26">
        <f t="shared" si="9"/>
        <v>635</v>
      </c>
      <c r="H31" s="17">
        <v>114</v>
      </c>
      <c r="L31" s="16">
        <v>166</v>
      </c>
      <c r="M31"/>
      <c r="N31" s="15"/>
      <c r="O31" s="15"/>
      <c r="P31" s="21">
        <v>20</v>
      </c>
      <c r="Q31" s="19"/>
      <c r="R31" s="19"/>
      <c r="S31" s="19">
        <v>3</v>
      </c>
      <c r="T31" s="21">
        <v>127</v>
      </c>
      <c r="V31" s="19"/>
      <c r="W31" s="19"/>
      <c r="X31" s="16"/>
      <c r="AB31" s="16">
        <v>205</v>
      </c>
      <c r="AF31" s="16"/>
      <c r="AG31"/>
      <c r="AH31"/>
      <c r="AI31"/>
      <c r="AJ31"/>
      <c r="AK31"/>
      <c r="AL31"/>
      <c r="AM31"/>
      <c r="AN31"/>
    </row>
    <row r="32" spans="1:40" ht="13.5" customHeight="1" x14ac:dyDescent="0.25">
      <c r="A32" s="25" t="s">
        <v>61</v>
      </c>
      <c r="B32" s="25" t="s">
        <v>151</v>
      </c>
      <c r="C32" s="25">
        <f t="shared" si="5"/>
        <v>0</v>
      </c>
      <c r="D32" s="25">
        <f t="shared" si="6"/>
        <v>0</v>
      </c>
      <c r="E32" s="25">
        <f t="shared" si="7"/>
        <v>0</v>
      </c>
      <c r="F32" s="25">
        <f t="shared" si="8"/>
        <v>0</v>
      </c>
      <c r="G32" s="26">
        <f t="shared" si="9"/>
        <v>0</v>
      </c>
      <c r="N32" s="15"/>
      <c r="O32" s="15"/>
      <c r="P32" s="21"/>
      <c r="Q32" s="19"/>
      <c r="R32" s="19"/>
    </row>
    <row r="33" spans="1:31" ht="13.5" customHeight="1" x14ac:dyDescent="0.25">
      <c r="A33" s="25" t="s">
        <v>62</v>
      </c>
      <c r="B33" s="25" t="s">
        <v>152</v>
      </c>
      <c r="C33" s="25">
        <f t="shared" si="5"/>
        <v>0</v>
      </c>
      <c r="D33" s="25">
        <f t="shared" si="6"/>
        <v>0</v>
      </c>
      <c r="E33" s="25">
        <f t="shared" si="7"/>
        <v>0</v>
      </c>
      <c r="F33" s="25">
        <f t="shared" si="8"/>
        <v>671</v>
      </c>
      <c r="G33" s="26">
        <f t="shared" si="9"/>
        <v>671</v>
      </c>
      <c r="K33" s="17">
        <v>2</v>
      </c>
      <c r="O33">
        <v>2</v>
      </c>
      <c r="S33" s="17">
        <v>659</v>
      </c>
      <c r="W33" s="17">
        <v>6</v>
      </c>
      <c r="AE33" s="17">
        <v>2</v>
      </c>
    </row>
    <row r="34" spans="1:31" ht="13.5" customHeight="1" x14ac:dyDescent="0.25">
      <c r="A34" s="25" t="s">
        <v>62</v>
      </c>
      <c r="B34" s="25" t="s">
        <v>153</v>
      </c>
      <c r="C34" s="25">
        <f t="shared" si="5"/>
        <v>0</v>
      </c>
      <c r="D34" s="25">
        <f t="shared" si="6"/>
        <v>0</v>
      </c>
      <c r="E34" s="25">
        <f t="shared" si="7"/>
        <v>0</v>
      </c>
      <c r="F34" s="25">
        <f t="shared" si="8"/>
        <v>17</v>
      </c>
      <c r="G34" s="26">
        <f t="shared" si="9"/>
        <v>17</v>
      </c>
      <c r="K34" s="17">
        <v>1</v>
      </c>
      <c r="S34" s="17">
        <v>3</v>
      </c>
      <c r="W34" s="17">
        <v>13</v>
      </c>
    </row>
    <row r="35" spans="1:31" ht="13.5" customHeight="1" x14ac:dyDescent="0.25">
      <c r="A35" s="25" t="s">
        <v>62</v>
      </c>
      <c r="B35" s="25" t="s">
        <v>154</v>
      </c>
      <c r="C35" s="25">
        <f t="shared" si="5"/>
        <v>0</v>
      </c>
      <c r="D35" s="25">
        <f t="shared" si="6"/>
        <v>0</v>
      </c>
      <c r="E35" s="25">
        <f t="shared" si="7"/>
        <v>4</v>
      </c>
      <c r="F35" s="25">
        <f t="shared" si="8"/>
        <v>23</v>
      </c>
      <c r="G35" s="26">
        <f t="shared" si="9"/>
        <v>27</v>
      </c>
      <c r="K35" s="23">
        <v>1</v>
      </c>
      <c r="N35">
        <v>2</v>
      </c>
      <c r="W35" s="17">
        <v>22</v>
      </c>
      <c r="AD35" s="17">
        <v>2</v>
      </c>
    </row>
    <row r="36" spans="1:31" ht="13.5" customHeight="1" x14ac:dyDescent="0.25">
      <c r="A36" s="25" t="s">
        <v>62</v>
      </c>
      <c r="B36" s="25" t="s">
        <v>155</v>
      </c>
      <c r="C36" s="25">
        <f t="shared" si="5"/>
        <v>0</v>
      </c>
      <c r="D36" s="25">
        <f t="shared" si="6"/>
        <v>0</v>
      </c>
      <c r="E36" s="25">
        <f t="shared" si="7"/>
        <v>8</v>
      </c>
      <c r="F36" s="25">
        <f t="shared" si="8"/>
        <v>35</v>
      </c>
      <c r="G36" s="26">
        <f t="shared" si="9"/>
        <v>43</v>
      </c>
      <c r="K36" s="23">
        <v>4</v>
      </c>
      <c r="O36">
        <v>10</v>
      </c>
      <c r="W36" s="23">
        <v>10</v>
      </c>
      <c r="Z36" s="17">
        <v>8</v>
      </c>
      <c r="AE36" s="17">
        <v>11</v>
      </c>
    </row>
    <row r="37" spans="1:31" ht="13.5" customHeight="1" x14ac:dyDescent="0.25">
      <c r="A37" s="25" t="s">
        <v>62</v>
      </c>
      <c r="B37" s="25" t="s">
        <v>156</v>
      </c>
      <c r="C37" s="25">
        <f t="shared" si="5"/>
        <v>0</v>
      </c>
      <c r="D37" s="25">
        <f t="shared" si="6"/>
        <v>0</v>
      </c>
      <c r="E37" s="25">
        <f t="shared" si="7"/>
        <v>0</v>
      </c>
      <c r="F37" s="25">
        <f t="shared" si="8"/>
        <v>25</v>
      </c>
      <c r="G37" s="26">
        <f t="shared" si="9"/>
        <v>25</v>
      </c>
      <c r="K37" s="23"/>
      <c r="O37">
        <v>7</v>
      </c>
      <c r="W37" s="23">
        <v>11</v>
      </c>
      <c r="AE37" s="17">
        <v>7</v>
      </c>
    </row>
    <row r="38" spans="1:31" ht="13.5" customHeight="1" x14ac:dyDescent="0.25">
      <c r="A38" s="25" t="s">
        <v>62</v>
      </c>
      <c r="B38" s="25" t="s">
        <v>157</v>
      </c>
      <c r="C38" s="25">
        <f t="shared" si="5"/>
        <v>0</v>
      </c>
      <c r="D38" s="25">
        <f t="shared" si="6"/>
        <v>0</v>
      </c>
      <c r="E38" s="25">
        <f t="shared" si="7"/>
        <v>0</v>
      </c>
      <c r="F38" s="25">
        <f t="shared" si="8"/>
        <v>14</v>
      </c>
      <c r="G38" s="26">
        <f t="shared" si="9"/>
        <v>14</v>
      </c>
      <c r="K38" s="23">
        <v>2</v>
      </c>
      <c r="O38">
        <v>4</v>
      </c>
      <c r="W38" s="23">
        <v>4</v>
      </c>
      <c r="AE38" s="23">
        <v>4</v>
      </c>
    </row>
    <row r="39" spans="1:31" ht="13.5" customHeight="1" x14ac:dyDescent="0.25">
      <c r="A39" s="25" t="s">
        <v>62</v>
      </c>
      <c r="B39" s="25" t="s">
        <v>158</v>
      </c>
      <c r="C39" s="25">
        <f t="shared" si="5"/>
        <v>7</v>
      </c>
      <c r="D39" s="25">
        <f t="shared" si="6"/>
        <v>0</v>
      </c>
      <c r="E39" s="25">
        <f t="shared" si="7"/>
        <v>0</v>
      </c>
      <c r="F39" s="25">
        <f t="shared" si="8"/>
        <v>2</v>
      </c>
      <c r="G39" s="26">
        <f t="shared" si="9"/>
        <v>9</v>
      </c>
      <c r="K39" s="23"/>
      <c r="L39" s="16">
        <v>1</v>
      </c>
      <c r="S39" s="17">
        <v>2</v>
      </c>
      <c r="T39" s="16">
        <v>2</v>
      </c>
      <c r="X39" s="16">
        <v>3</v>
      </c>
      <c r="AB39" s="16">
        <v>1</v>
      </c>
    </row>
    <row r="40" spans="1:31" ht="13.5" customHeight="1" x14ac:dyDescent="0.25">
      <c r="A40" s="25" t="s">
        <v>62</v>
      </c>
      <c r="B40" s="25" t="s">
        <v>159</v>
      </c>
      <c r="C40" s="25">
        <f t="shared" si="5"/>
        <v>36</v>
      </c>
      <c r="D40" s="25">
        <f t="shared" si="6"/>
        <v>0</v>
      </c>
      <c r="E40" s="25">
        <f t="shared" si="7"/>
        <v>0</v>
      </c>
      <c r="F40" s="25">
        <f t="shared" si="8"/>
        <v>15</v>
      </c>
      <c r="G40" s="26">
        <f t="shared" si="9"/>
        <v>51</v>
      </c>
      <c r="H40" s="17">
        <v>4</v>
      </c>
      <c r="K40" s="23">
        <v>1</v>
      </c>
      <c r="L40" s="16">
        <v>3</v>
      </c>
      <c r="P40" s="16">
        <v>6</v>
      </c>
      <c r="T40" s="16">
        <v>20</v>
      </c>
      <c r="W40" s="17">
        <v>14</v>
      </c>
      <c r="AB40" s="16">
        <v>3</v>
      </c>
    </row>
    <row r="41" spans="1:31" ht="13.5" customHeight="1" x14ac:dyDescent="0.25">
      <c r="A41" s="25" t="s">
        <v>62</v>
      </c>
      <c r="B41" s="25" t="s">
        <v>160</v>
      </c>
      <c r="C41" s="25">
        <f t="shared" si="5"/>
        <v>53</v>
      </c>
      <c r="D41" s="25">
        <f t="shared" si="6"/>
        <v>0</v>
      </c>
      <c r="E41" s="25">
        <f t="shared" si="7"/>
        <v>0</v>
      </c>
      <c r="F41" s="25">
        <f t="shared" si="8"/>
        <v>2</v>
      </c>
      <c r="G41" s="26">
        <f t="shared" si="9"/>
        <v>55</v>
      </c>
      <c r="H41" s="17">
        <v>27</v>
      </c>
      <c r="K41" s="23">
        <v>2</v>
      </c>
      <c r="L41" s="16">
        <v>3</v>
      </c>
      <c r="P41" s="16">
        <v>11</v>
      </c>
      <c r="T41" s="16">
        <v>9</v>
      </c>
      <c r="AB41" s="16">
        <v>3</v>
      </c>
    </row>
    <row r="42" spans="1:31" ht="13.5" customHeight="1" x14ac:dyDescent="0.25">
      <c r="A42" s="25" t="s">
        <v>62</v>
      </c>
      <c r="B42" s="25" t="s">
        <v>161</v>
      </c>
      <c r="C42" s="25">
        <f t="shared" si="5"/>
        <v>0</v>
      </c>
      <c r="D42" s="25">
        <f t="shared" si="6"/>
        <v>0</v>
      </c>
      <c r="E42" s="25">
        <f t="shared" si="7"/>
        <v>30</v>
      </c>
      <c r="F42" s="25">
        <f t="shared" si="8"/>
        <v>0</v>
      </c>
      <c r="G42" s="26">
        <f t="shared" si="9"/>
        <v>30</v>
      </c>
      <c r="K42" s="23"/>
      <c r="N42">
        <v>15</v>
      </c>
      <c r="AD42" s="17">
        <v>15</v>
      </c>
    </row>
    <row r="43" spans="1:31" ht="13.5" customHeight="1" x14ac:dyDescent="0.25">
      <c r="A43" s="25" t="s">
        <v>62</v>
      </c>
      <c r="B43" s="25" t="s">
        <v>162</v>
      </c>
      <c r="C43" s="25">
        <f t="shared" si="5"/>
        <v>0</v>
      </c>
      <c r="D43" s="25">
        <f t="shared" si="6"/>
        <v>0</v>
      </c>
      <c r="E43" s="25">
        <f t="shared" si="7"/>
        <v>22</v>
      </c>
      <c r="F43" s="25">
        <f t="shared" si="8"/>
        <v>0</v>
      </c>
      <c r="G43" s="26">
        <f t="shared" si="9"/>
        <v>22</v>
      </c>
      <c r="K43" s="23"/>
      <c r="N43">
        <v>11</v>
      </c>
      <c r="AD43" s="17">
        <v>11</v>
      </c>
    </row>
    <row r="44" spans="1:31" ht="13.5" customHeight="1" x14ac:dyDescent="0.25">
      <c r="A44" s="25" t="s">
        <v>62</v>
      </c>
      <c r="B44" s="25" t="s">
        <v>163</v>
      </c>
      <c r="C44" s="25">
        <f t="shared" si="5"/>
        <v>0</v>
      </c>
      <c r="D44" s="25">
        <f t="shared" si="6"/>
        <v>0</v>
      </c>
      <c r="E44" s="25">
        <f t="shared" si="7"/>
        <v>2</v>
      </c>
      <c r="F44" s="25">
        <f t="shared" si="8"/>
        <v>0</v>
      </c>
      <c r="G44" s="26">
        <f t="shared" si="9"/>
        <v>2</v>
      </c>
      <c r="K44" s="23"/>
      <c r="N44">
        <v>1</v>
      </c>
      <c r="AD44" s="17">
        <v>1</v>
      </c>
    </row>
    <row r="45" spans="1:31" ht="13.5" customHeight="1" x14ac:dyDescent="0.25">
      <c r="A45" s="25" t="s">
        <v>62</v>
      </c>
      <c r="B45" s="25" t="s">
        <v>164</v>
      </c>
      <c r="C45" s="25">
        <f t="shared" si="5"/>
        <v>0</v>
      </c>
      <c r="D45" s="25">
        <f t="shared" si="6"/>
        <v>173</v>
      </c>
      <c r="E45" s="25">
        <f t="shared" si="7"/>
        <v>0</v>
      </c>
      <c r="F45" s="25">
        <f t="shared" si="8"/>
        <v>0</v>
      </c>
      <c r="G45" s="26">
        <f t="shared" si="9"/>
        <v>173</v>
      </c>
      <c r="I45" s="17">
        <v>1</v>
      </c>
      <c r="M45">
        <v>2</v>
      </c>
      <c r="Q45" s="17">
        <v>75</v>
      </c>
      <c r="U45" s="17">
        <v>93</v>
      </c>
      <c r="AC45" s="17">
        <v>2</v>
      </c>
    </row>
    <row r="46" spans="1:31" ht="13.5" customHeight="1" x14ac:dyDescent="0.25">
      <c r="A46" s="25" t="s">
        <v>62</v>
      </c>
      <c r="B46" s="25" t="s">
        <v>165</v>
      </c>
      <c r="C46" s="25">
        <f t="shared" si="5"/>
        <v>0</v>
      </c>
      <c r="D46" s="25">
        <f t="shared" si="6"/>
        <v>45</v>
      </c>
      <c r="E46" s="25">
        <f t="shared" si="7"/>
        <v>0</v>
      </c>
      <c r="F46" s="25">
        <f t="shared" si="8"/>
        <v>0</v>
      </c>
      <c r="G46" s="26">
        <f t="shared" si="9"/>
        <v>45</v>
      </c>
      <c r="I46" s="17">
        <v>6</v>
      </c>
      <c r="M46">
        <v>6</v>
      </c>
      <c r="Q46" s="17">
        <v>1</v>
      </c>
      <c r="U46" s="17">
        <v>24</v>
      </c>
      <c r="AC46" s="17">
        <v>8</v>
      </c>
    </row>
    <row r="47" spans="1:31" ht="13.5" customHeight="1" x14ac:dyDescent="0.25">
      <c r="A47" s="25" t="s">
        <v>62</v>
      </c>
      <c r="B47" s="25" t="s">
        <v>166</v>
      </c>
      <c r="C47" s="25">
        <f t="shared" si="5"/>
        <v>1</v>
      </c>
      <c r="D47" s="25">
        <f t="shared" si="6"/>
        <v>0</v>
      </c>
      <c r="E47" s="25">
        <f t="shared" si="7"/>
        <v>0</v>
      </c>
      <c r="F47" s="25">
        <f t="shared" si="8"/>
        <v>0</v>
      </c>
      <c r="G47" s="26">
        <f t="shared" si="9"/>
        <v>1</v>
      </c>
      <c r="AB47" s="16">
        <v>1</v>
      </c>
    </row>
    <row r="48" spans="1:31" ht="13.5" customHeight="1" x14ac:dyDescent="0.25">
      <c r="A48" t="s">
        <v>63</v>
      </c>
      <c r="B48" t="s">
        <v>91</v>
      </c>
      <c r="C48">
        <f t="shared" si="5"/>
        <v>0</v>
      </c>
      <c r="D48">
        <f t="shared" si="6"/>
        <v>0</v>
      </c>
      <c r="E48">
        <f t="shared" si="7"/>
        <v>24</v>
      </c>
      <c r="F48">
        <f t="shared" si="8"/>
        <v>0</v>
      </c>
      <c r="G48" s="18">
        <f t="shared" si="9"/>
        <v>24</v>
      </c>
      <c r="N48">
        <v>1</v>
      </c>
      <c r="R48" s="17">
        <v>1</v>
      </c>
      <c r="V48" s="17">
        <v>21</v>
      </c>
      <c r="AD48" s="17">
        <v>1</v>
      </c>
    </row>
    <row r="49" spans="1:31" ht="13.5" customHeight="1" x14ac:dyDescent="0.25">
      <c r="A49" t="s">
        <v>63</v>
      </c>
      <c r="B49" t="s">
        <v>72</v>
      </c>
      <c r="C49">
        <f t="shared" si="5"/>
        <v>0</v>
      </c>
      <c r="D49">
        <f t="shared" si="6"/>
        <v>0</v>
      </c>
      <c r="E49">
        <f t="shared" si="7"/>
        <v>10</v>
      </c>
      <c r="F49">
        <f t="shared" si="8"/>
        <v>0</v>
      </c>
      <c r="G49" s="18">
        <f t="shared" si="9"/>
        <v>10</v>
      </c>
      <c r="J49" s="17">
        <v>1</v>
      </c>
      <c r="N49">
        <v>3</v>
      </c>
      <c r="R49" s="17">
        <v>2</v>
      </c>
      <c r="V49" s="17">
        <v>1</v>
      </c>
      <c r="AD49" s="17">
        <v>3</v>
      </c>
    </row>
    <row r="50" spans="1:31" ht="13.5" customHeight="1" x14ac:dyDescent="0.25">
      <c r="A50" t="s">
        <v>63</v>
      </c>
      <c r="B50" t="s">
        <v>73</v>
      </c>
      <c r="C50">
        <f t="shared" si="5"/>
        <v>0</v>
      </c>
      <c r="D50">
        <f t="shared" si="6"/>
        <v>0</v>
      </c>
      <c r="E50">
        <f t="shared" si="7"/>
        <v>35</v>
      </c>
      <c r="F50">
        <f t="shared" si="8"/>
        <v>48</v>
      </c>
      <c r="G50" s="18">
        <f t="shared" si="9"/>
        <v>83</v>
      </c>
      <c r="J50" s="17">
        <v>2</v>
      </c>
      <c r="R50" s="17">
        <v>31</v>
      </c>
      <c r="S50" s="17">
        <v>48</v>
      </c>
      <c r="V50" s="17">
        <v>2</v>
      </c>
    </row>
    <row r="51" spans="1:31" ht="13.5" customHeight="1" x14ac:dyDescent="0.25">
      <c r="A51" t="s">
        <v>63</v>
      </c>
      <c r="B51" t="s">
        <v>79</v>
      </c>
      <c r="C51">
        <f t="shared" si="5"/>
        <v>0</v>
      </c>
      <c r="D51">
        <f t="shared" si="6"/>
        <v>0</v>
      </c>
      <c r="E51">
        <f t="shared" si="7"/>
        <v>64</v>
      </c>
      <c r="F51">
        <f t="shared" si="8"/>
        <v>170</v>
      </c>
      <c r="G51" s="18">
        <f t="shared" si="9"/>
        <v>234</v>
      </c>
      <c r="J51" s="17">
        <v>3</v>
      </c>
      <c r="K51" s="17">
        <v>5</v>
      </c>
      <c r="N51">
        <v>14</v>
      </c>
      <c r="O51">
        <v>4</v>
      </c>
      <c r="V51" s="23">
        <v>33</v>
      </c>
      <c r="W51" s="17">
        <v>157</v>
      </c>
      <c r="AD51" s="17">
        <v>14</v>
      </c>
      <c r="AE51" s="17">
        <v>4</v>
      </c>
    </row>
    <row r="52" spans="1:31" ht="13.5" customHeight="1" x14ac:dyDescent="0.25">
      <c r="A52" t="s">
        <v>63</v>
      </c>
      <c r="B52" t="s">
        <v>112</v>
      </c>
      <c r="C52">
        <f t="shared" si="5"/>
        <v>2</v>
      </c>
      <c r="D52">
        <f t="shared" si="6"/>
        <v>0</v>
      </c>
      <c r="E52">
        <f t="shared" si="7"/>
        <v>0</v>
      </c>
      <c r="F52">
        <f t="shared" si="8"/>
        <v>0</v>
      </c>
      <c r="G52" s="18">
        <f t="shared" si="9"/>
        <v>2</v>
      </c>
      <c r="L52" s="16">
        <v>1</v>
      </c>
      <c r="AB52" s="16">
        <v>1</v>
      </c>
    </row>
    <row r="53" spans="1:31" ht="13.5" customHeight="1" x14ac:dyDescent="0.25">
      <c r="A53" t="s">
        <v>63</v>
      </c>
      <c r="B53" t="s">
        <v>80</v>
      </c>
      <c r="C53">
        <f t="shared" si="5"/>
        <v>4</v>
      </c>
      <c r="D53">
        <f t="shared" si="6"/>
        <v>0</v>
      </c>
      <c r="E53">
        <f t="shared" si="7"/>
        <v>0</v>
      </c>
      <c r="F53">
        <f t="shared" si="8"/>
        <v>0</v>
      </c>
      <c r="G53" s="18">
        <f t="shared" si="9"/>
        <v>4</v>
      </c>
      <c r="H53" s="17">
        <v>3</v>
      </c>
      <c r="AB53" s="16">
        <v>1</v>
      </c>
    </row>
    <row r="54" spans="1:31" ht="13.5" customHeight="1" x14ac:dyDescent="0.25">
      <c r="A54" t="s">
        <v>63</v>
      </c>
      <c r="B54" t="s">
        <v>113</v>
      </c>
      <c r="C54">
        <f t="shared" si="5"/>
        <v>1</v>
      </c>
      <c r="D54">
        <f t="shared" si="6"/>
        <v>0</v>
      </c>
      <c r="E54">
        <f t="shared" si="7"/>
        <v>0</v>
      </c>
      <c r="F54">
        <f t="shared" si="8"/>
        <v>0</v>
      </c>
      <c r="G54" s="18">
        <f t="shared" si="9"/>
        <v>1</v>
      </c>
      <c r="T54" s="16">
        <v>1</v>
      </c>
    </row>
    <row r="55" spans="1:31" ht="15" customHeight="1" x14ac:dyDescent="0.25">
      <c r="A55" t="s">
        <v>64</v>
      </c>
      <c r="B55" t="s">
        <v>85</v>
      </c>
      <c r="C55">
        <f t="shared" si="5"/>
        <v>28</v>
      </c>
      <c r="D55">
        <f t="shared" si="6"/>
        <v>0</v>
      </c>
      <c r="E55">
        <f t="shared" si="7"/>
        <v>0</v>
      </c>
      <c r="F55">
        <f t="shared" si="8"/>
        <v>0</v>
      </c>
      <c r="G55" s="18">
        <f t="shared" si="9"/>
        <v>28</v>
      </c>
      <c r="H55" s="17">
        <v>1</v>
      </c>
      <c r="L55" s="16">
        <v>10</v>
      </c>
      <c r="P55" s="16">
        <v>3</v>
      </c>
      <c r="T55" s="16">
        <v>2</v>
      </c>
      <c r="AB55" s="16">
        <v>12</v>
      </c>
    </row>
    <row r="56" spans="1:31" ht="15" customHeight="1" x14ac:dyDescent="0.25"/>
    <row r="57" spans="1:31" ht="15" customHeight="1" x14ac:dyDescent="0.25"/>
    <row r="58" spans="1:31" ht="15" customHeight="1" x14ac:dyDescent="0.25"/>
    <row r="59" spans="1:31" ht="18" customHeight="1" x14ac:dyDescent="0.25"/>
    <row r="60" spans="1:31" ht="15" customHeight="1" x14ac:dyDescent="0.25"/>
    <row r="61" spans="1:31" ht="15" customHeight="1" x14ac:dyDescent="0.25"/>
    <row r="62" spans="1:31" ht="15" customHeight="1" x14ac:dyDescent="0.25"/>
    <row r="63" spans="1:31" ht="15" customHeight="1" x14ac:dyDescent="0.25"/>
    <row r="64" spans="1:31" ht="15" customHeight="1" x14ac:dyDescent="0.25"/>
    <row r="65" ht="15" customHeight="1" x14ac:dyDescent="0.25"/>
    <row r="66" ht="18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8" customHeight="1" x14ac:dyDescent="0.25"/>
    <row r="79" ht="15" customHeight="1" x14ac:dyDescent="0.25"/>
    <row r="80" ht="15" customHeight="1" x14ac:dyDescent="0.25"/>
    <row r="81" ht="15" customHeight="1" x14ac:dyDescent="0.25"/>
    <row r="83" ht="15" customHeight="1" x14ac:dyDescent="0.25"/>
    <row r="85" ht="15" customHeight="1" x14ac:dyDescent="0.25"/>
  </sheetData>
  <mergeCells count="6">
    <mergeCell ref="AB1:AE1"/>
    <mergeCell ref="H1:K1"/>
    <mergeCell ref="L1:O1"/>
    <mergeCell ref="P1:S1"/>
    <mergeCell ref="T1:W1"/>
    <mergeCell ref="X1:AA1"/>
  </mergeCells>
  <conditionalFormatting sqref="G1:G1048576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Systems</vt:lpstr>
      <vt:lpstr>OWASPTop10</vt:lpstr>
      <vt:lpstr>OWASPMobileTop10</vt:lpstr>
      <vt:lpstr>RootCauses-App</vt:lpstr>
      <vt:lpstr>RootCauses-Mobile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2019-05-27T11:06:52Z</dcterms:modified>
</cp:coreProperties>
</file>