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8"/>
  </bookViews>
  <sheets>
    <sheet name="tabla1a" sheetId="1" r:id="rId1"/>
    <sheet name="tabla1b" sheetId="2" r:id="rId2"/>
    <sheet name="tabla2a" sheetId="3" r:id="rId3"/>
    <sheet name="tabla2b" sheetId="4" r:id="rId4"/>
    <sheet name="tabla3" sheetId="5" r:id="rId5"/>
    <sheet name="tabla4" sheetId="6" r:id="rId6"/>
    <sheet name="tabla5" sheetId="7" r:id="rId7"/>
    <sheet name="tabla6" sheetId="8" r:id="rId8"/>
    <sheet name="tabla7" sheetId="9" r:id="rId9"/>
    <sheet name="calculos_elecciondirecta" sheetId="10" r:id="rId10"/>
    <sheet name="autonomías" sheetId="11" r:id="rId11"/>
    <sheet name="resultados_autonomias" sheetId="12" r:id="rId12"/>
    <sheet name="resultados_provincias" sheetId="13" r:id="rId13"/>
    <sheet name="resultados_totales" sheetId="14" r:id="rId14"/>
  </sheets>
  <definedNames>
    <definedName name="_xlnm._FilterDatabase" localSheetId="11" hidden="1">'resultados_autonomias'!$B$1:$B$263</definedName>
    <definedName name="_xlnm.Print_Area" localSheetId="2">'tabla2a'!$A$3:$J$25</definedName>
    <definedName name="_xlnm.Print_Area" localSheetId="5">'tabla4'!$A$1:$U$26</definedName>
    <definedName name="_xlnm.Print_Area" localSheetId="8">'tabla7'!$A$1:$W$26</definedName>
  </definedNames>
  <calcPr fullCalcOnLoad="1"/>
</workbook>
</file>

<file path=xl/sharedStrings.xml><?xml version="1.0" encoding="utf-8"?>
<sst xmlns="http://schemas.openxmlformats.org/spreadsheetml/2006/main" count="6040" uniqueCount="524">
  <si>
    <t>Andalucía</t>
  </si>
  <si>
    <t>Aragón</t>
  </si>
  <si>
    <t>Asturias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</si>
  <si>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</si>
  <si>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</si>
  <si>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</si>
  <si>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</si>
  <si>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</si>
  <si>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</si>
  <si>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</si>
  <si>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Madrid</t>
  </si>
  <si>
    <t>Murcia</t>
  </si>
  <si>
    <t>Navarra</t>
  </si>
  <si>
    <t>País Vasco</t>
  </si>
  <si>
    <t>Ceuta</t>
  </si>
  <si>
    <t>Melilla</t>
  </si>
  <si>
    <t>2008p</t>
  </si>
  <si>
    <t>2007p</t>
  </si>
  <si>
    <t>2006p</t>
  </si>
  <si>
    <t>2005p</t>
  </si>
  <si>
    <t>2004p</t>
  </si>
  <si>
    <t>2003p</t>
  </si>
  <si>
    <t>Asturias (Principado de)</t>
  </si>
  <si>
    <t>Balears (Illes)</t>
  </si>
  <si>
    <t>Madrid (Comunidad de)</t>
  </si>
  <si>
    <t>Murcia (Región de)</t>
  </si>
  <si>
    <t>Navarra (Comunidad Foral de)</t>
  </si>
  <si>
    <t>Rioja (La)</t>
  </si>
  <si>
    <t>TOTAL:</t>
  </si>
  <si>
    <t>Provincias</t>
  </si>
  <si>
    <t>Tipo</t>
  </si>
  <si>
    <t>comunidad</t>
  </si>
  <si>
    <t>ciudad</t>
  </si>
  <si>
    <t>Población según los padrones oficiales</t>
  </si>
  <si>
    <t>Autonomía</t>
  </si>
  <si>
    <t>Total</t>
  </si>
  <si>
    <t>Mínimo</t>
  </si>
  <si>
    <t>Población</t>
  </si>
  <si>
    <t>Suma</t>
  </si>
  <si>
    <t>Elección Directa:</t>
  </si>
  <si>
    <t>Por provincia:</t>
  </si>
  <si>
    <t>Mínimo ciudad:</t>
  </si>
  <si>
    <t>Mínimo comunidad</t>
  </si>
  <si>
    <t>Según población:</t>
  </si>
  <si>
    <t>Ratio población:</t>
  </si>
  <si>
    <t>Elección Indirecta:</t>
  </si>
  <si>
    <t>Total Senadores:</t>
  </si>
  <si>
    <t>Total Senadores</t>
  </si>
  <si>
    <t>Elección Indirecta         (Gobiernos Autonómicos)</t>
  </si>
  <si>
    <t>FUENTE: "Informe sobre Modificaciones de la Constitución Española"; Consejo de Estado; enero-2006</t>
  </si>
  <si>
    <t>Elección Directa        (Elecciones Autonómicas)</t>
  </si>
  <si>
    <t>Propuesta del Consejo de Estado</t>
  </si>
  <si>
    <t>id_te</t>
  </si>
  <si>
    <t>nombre_te</t>
  </si>
  <si>
    <t>id_pa</t>
  </si>
  <si>
    <t>siglas_pa</t>
  </si>
  <si>
    <t>votos_re</t>
  </si>
  <si>
    <t>%</t>
  </si>
  <si>
    <t>escanos_re</t>
  </si>
  <si>
    <t>nombre_pa</t>
  </si>
  <si>
    <t>grupo_pa</t>
  </si>
  <si>
    <t>id_ca</t>
  </si>
  <si>
    <t>siglas_ca</t>
  </si>
  <si>
    <t>id_el</t>
  </si>
  <si>
    <t>PSOE</t>
  </si>
  <si>
    <t>Partido Socialista Obrero Español</t>
  </si>
  <si>
    <t>Izq</t>
  </si>
  <si>
    <t>PSOE-A</t>
  </si>
  <si>
    <t>Andalucía - 2008</t>
  </si>
  <si>
    <t>PP</t>
  </si>
  <si>
    <t>Partido Popular</t>
  </si>
  <si>
    <t>Der</t>
  </si>
  <si>
    <t>IU</t>
  </si>
  <si>
    <t>Izquierda Unida</t>
  </si>
  <si>
    <t>IULV-CA</t>
  </si>
  <si>
    <t>CA</t>
  </si>
  <si>
    <t>Coalición Andalucista</t>
  </si>
  <si>
    <t>LoI</t>
  </si>
  <si>
    <t>UPyD</t>
  </si>
  <si>
    <t>Unión Progreso y Democracia</t>
  </si>
  <si>
    <t>LV-GVE</t>
  </si>
  <si>
    <t>Los Verdes - Grupo Verde Europeo</t>
  </si>
  <si>
    <t>Verdes</t>
  </si>
  <si>
    <t>PdeAL</t>
  </si>
  <si>
    <t>Partido de Almería</t>
  </si>
  <si>
    <t>LoD</t>
  </si>
  <si>
    <t>CAnda</t>
  </si>
  <si>
    <t>Convergencia Andaluza</t>
  </si>
  <si>
    <t>Libertas</t>
  </si>
  <si>
    <t>Libertas - Ciudadanos de España</t>
  </si>
  <si>
    <t>C's</t>
  </si>
  <si>
    <t>IR</t>
  </si>
  <si>
    <t>Izquierda Republicana</t>
  </si>
  <si>
    <t>PH</t>
  </si>
  <si>
    <t>Partido Humanista</t>
  </si>
  <si>
    <t>PCPE</t>
  </si>
  <si>
    <t>Partido Comunista de los Pueblos de España</t>
  </si>
  <si>
    <t>PCPA</t>
  </si>
  <si>
    <t>SAIn</t>
  </si>
  <si>
    <t>Solidaridad y Autogestión Internacionalista</t>
  </si>
  <si>
    <t>FE-JONS</t>
  </si>
  <si>
    <t>Falange Española de las JONS</t>
  </si>
  <si>
    <t>ExD</t>
  </si>
  <si>
    <t>PSD</t>
  </si>
  <si>
    <t>Partido Social Demócrata</t>
  </si>
  <si>
    <t>PSDA</t>
  </si>
  <si>
    <t>PFyV</t>
  </si>
  <si>
    <t>Partido Familia y Vida</t>
  </si>
  <si>
    <t>PPCr</t>
  </si>
  <si>
    <t>Partido Positivista Cristiano</t>
  </si>
  <si>
    <t>Aragón - 2007</t>
  </si>
  <si>
    <t>PAR</t>
  </si>
  <si>
    <t>Partido Aragonés</t>
  </si>
  <si>
    <t>CHA</t>
  </si>
  <si>
    <t>Chunta Aragonesista</t>
  </si>
  <si>
    <t>LV-FIA</t>
  </si>
  <si>
    <t>pCUA</t>
  </si>
  <si>
    <t>Partido Ciudadanos Unidos de Aragón</t>
  </si>
  <si>
    <t>FyV</t>
  </si>
  <si>
    <t>Asturias - 2007</t>
  </si>
  <si>
    <t>IU-BA-Verdes</t>
  </si>
  <si>
    <t>URAS-PAS</t>
  </si>
  <si>
    <t>Unión Renovadora Asturiana - Partiu Asturianista</t>
  </si>
  <si>
    <t>UNA</t>
  </si>
  <si>
    <t>Unidá Nacionalista Asturiana</t>
  </si>
  <si>
    <t>Unida</t>
  </si>
  <si>
    <t>AA</t>
  </si>
  <si>
    <t>Andecha Astur</t>
  </si>
  <si>
    <t>DN</t>
  </si>
  <si>
    <t>Democracia Nacional</t>
  </si>
  <si>
    <t>Conceyu</t>
  </si>
  <si>
    <t>Concejo Astur (Conceyu)</t>
  </si>
  <si>
    <t>CDAS</t>
  </si>
  <si>
    <t>Convergencia Democrática Asturiana</t>
  </si>
  <si>
    <t>Balears - 2007</t>
  </si>
  <si>
    <t>PSM-EN</t>
  </si>
  <si>
    <t>Partit Socialista de Mallorca/Menorca - Entesa Nacionalista</t>
  </si>
  <si>
    <t>UM</t>
  </si>
  <si>
    <t>Uniò Mallorquina</t>
  </si>
  <si>
    <t>ASI</t>
  </si>
  <si>
    <t>Agrupación Social Independiente</t>
  </si>
  <si>
    <t>Otr</t>
  </si>
  <si>
    <t>EM-EU</t>
  </si>
  <si>
    <t>CenB</t>
  </si>
  <si>
    <t>Ciudadanos en Blanco</t>
  </si>
  <si>
    <t>LV-GV</t>
  </si>
  <si>
    <t>Los Verdes - Grupo Verde</t>
  </si>
  <si>
    <t>GVE</t>
  </si>
  <si>
    <t>PB</t>
  </si>
  <si>
    <t>Partido Balear</t>
  </si>
  <si>
    <t>UPB</t>
  </si>
  <si>
    <t>Unión del Pueblo Balear</t>
  </si>
  <si>
    <t>UCM</t>
  </si>
  <si>
    <t xml:space="preserve">Unió Centristes de Menorca </t>
  </si>
  <si>
    <t>DP</t>
  </si>
  <si>
    <t>Democràcia Pitiüsa</t>
  </si>
  <si>
    <t>Clau</t>
  </si>
  <si>
    <t>Clau de Mallorca</t>
  </si>
  <si>
    <t>POSI</t>
  </si>
  <si>
    <t>Partido Obrero Socialista Internacionalista</t>
  </si>
  <si>
    <t>ExI</t>
  </si>
  <si>
    <t>TxD</t>
  </si>
  <si>
    <t>PIIB</t>
  </si>
  <si>
    <t>Partit Illenc de ses Illes Balears</t>
  </si>
  <si>
    <t>UCI</t>
  </si>
  <si>
    <t>Unión Cívica</t>
  </si>
  <si>
    <t>Canarias - 2007</t>
  </si>
  <si>
    <t>CC-PNC</t>
  </si>
  <si>
    <t>Coalición Canaria - Partido Nacionalista Canario</t>
  </si>
  <si>
    <t>NC-CCN</t>
  </si>
  <si>
    <t>Nueva Canarias - Centro Canario</t>
  </si>
  <si>
    <t>NCa</t>
  </si>
  <si>
    <t>CCN</t>
  </si>
  <si>
    <t>Centro Canario</t>
  </si>
  <si>
    <t>LV</t>
  </si>
  <si>
    <t>CGCa</t>
  </si>
  <si>
    <t>Compromiso por Gran Canaria</t>
  </si>
  <si>
    <t>IUC</t>
  </si>
  <si>
    <t>APCa-AC25M</t>
  </si>
  <si>
    <t>Alternativa Popular Canaria-Alternativa Ciudadana 25 de Mayo</t>
  </si>
  <si>
    <t>ANC</t>
  </si>
  <si>
    <t>Alternativa Nacionalista Canaria</t>
  </si>
  <si>
    <t>UP</t>
  </si>
  <si>
    <t>Unidad del Pueblo</t>
  </si>
  <si>
    <t>PCPC</t>
  </si>
  <si>
    <t>AMAGA</t>
  </si>
  <si>
    <t>Alternativa Maga Nacionalista</t>
  </si>
  <si>
    <t>PGC</t>
  </si>
  <si>
    <t>Partido de Gran Canaria</t>
  </si>
  <si>
    <t>LoN</t>
  </si>
  <si>
    <t>CCCAN</t>
  </si>
  <si>
    <t>Coalicion de Centro</t>
  </si>
  <si>
    <t>MUPC</t>
  </si>
  <si>
    <t>Movimiento por la Unidad del Pueblo Canario</t>
  </si>
  <si>
    <t>ISLA</t>
  </si>
  <si>
    <t>Isla Alternativa</t>
  </si>
  <si>
    <t>UCPIC</t>
  </si>
  <si>
    <t>Unión Ciudadana Progresistas Independientes de Canarias</t>
  </si>
  <si>
    <t>UCI-PIC</t>
  </si>
  <si>
    <t>CTF</t>
  </si>
  <si>
    <t>Compromiso Por Tenerife</t>
  </si>
  <si>
    <t>Frente</t>
  </si>
  <si>
    <t>Frente Español</t>
  </si>
  <si>
    <t>FE</t>
  </si>
  <si>
    <t>ICF</t>
  </si>
  <si>
    <t>Iniciativa Ciudadana por Fuerteventura</t>
  </si>
  <si>
    <t>Tagoror</t>
  </si>
  <si>
    <t>Tagoror Pensionista de Canarias</t>
  </si>
  <si>
    <t>PNC</t>
  </si>
  <si>
    <t>Partido Nacionalista Canario</t>
  </si>
  <si>
    <t>Cantabria - 2007</t>
  </si>
  <si>
    <t>PRC</t>
  </si>
  <si>
    <t>Partido Regionalista de Cantabria</t>
  </si>
  <si>
    <t>IU-BR</t>
  </si>
  <si>
    <t>Conceju</t>
  </si>
  <si>
    <t>Conceju Nacionaliegu Cántabru</t>
  </si>
  <si>
    <t>LU</t>
  </si>
  <si>
    <t>La Unión</t>
  </si>
  <si>
    <t>PACMA</t>
  </si>
  <si>
    <t>Partido Antitaurino Contra el Maltrato Animal</t>
  </si>
  <si>
    <t>CDL</t>
  </si>
  <si>
    <t>Centro Democrático Liberal</t>
  </si>
  <si>
    <t>AMD</t>
  </si>
  <si>
    <t>Alternativa Motor y Deportes</t>
  </si>
  <si>
    <t>Castilla y León - 2007</t>
  </si>
  <si>
    <t>IU-LV CyL</t>
  </si>
  <si>
    <t>UPL</t>
  </si>
  <si>
    <t>Unión del Pueblo Leonés</t>
  </si>
  <si>
    <t>TC</t>
  </si>
  <si>
    <t>Tierra Comunera</t>
  </si>
  <si>
    <t>ACAL</t>
  </si>
  <si>
    <t>CI</t>
  </si>
  <si>
    <t>Candidatura Independiente - El Partido de Castilla y León</t>
  </si>
  <si>
    <t>UPSa</t>
  </si>
  <si>
    <t>Unión del Pueblo Salmantino</t>
  </si>
  <si>
    <t>LVE</t>
  </si>
  <si>
    <t>PAL-UL</t>
  </si>
  <si>
    <t>Partido Autonomista Leonés - Unidad Leonesista</t>
  </si>
  <si>
    <t>IDES</t>
  </si>
  <si>
    <t>Iniciativa por el Desarrollo de Soria</t>
  </si>
  <si>
    <t>ADEIZA-UPZ</t>
  </si>
  <si>
    <t>Agrupación de Electores Independientes Zamoranos - Unión del Pueblo Zamoran</t>
  </si>
  <si>
    <t>PREPAL</t>
  </si>
  <si>
    <t>Salamanca - Zamora - León</t>
  </si>
  <si>
    <t>ASII</t>
  </si>
  <si>
    <t>Alternativa Segoviana Independiente</t>
  </si>
  <si>
    <t>ICBur</t>
  </si>
  <si>
    <t>Iniciativa Ciudadana Burgalesa</t>
  </si>
  <si>
    <t>CIBU</t>
  </si>
  <si>
    <t>PRB</t>
  </si>
  <si>
    <t>Partido Regionalista de El Bierzo</t>
  </si>
  <si>
    <t>URCL</t>
  </si>
  <si>
    <t>Unidad Regionalista de Castilla y León</t>
  </si>
  <si>
    <t>CDS</t>
  </si>
  <si>
    <t>Centro Democrático y Social</t>
  </si>
  <si>
    <t>AGRUCI</t>
  </si>
  <si>
    <t>Agrupación Ciudadana</t>
  </si>
  <si>
    <t>UCL</t>
  </si>
  <si>
    <t>Unión Centrista Liberal</t>
  </si>
  <si>
    <t>FA</t>
  </si>
  <si>
    <t>Falange Auténtica</t>
  </si>
  <si>
    <t>Castilla-La Mancha - 2007</t>
  </si>
  <si>
    <t>IU-ICLM</t>
  </si>
  <si>
    <t>UdCa</t>
  </si>
  <si>
    <t>Unidad Castellana</t>
  </si>
  <si>
    <t>PRGU</t>
  </si>
  <si>
    <t>Partido Regionalista de Guadalajara</t>
  </si>
  <si>
    <t>URI</t>
  </si>
  <si>
    <t>Unión Regional Independiente</t>
  </si>
  <si>
    <t>CiU</t>
  </si>
  <si>
    <t>Convergència i Unió</t>
  </si>
  <si>
    <t>Cataluña - 2006</t>
  </si>
  <si>
    <t>PSC-CpC</t>
  </si>
  <si>
    <t>Esquerra</t>
  </si>
  <si>
    <t>Esquerra Republicana</t>
  </si>
  <si>
    <t>ERC</t>
  </si>
  <si>
    <t>ICV-EUiA</t>
  </si>
  <si>
    <t>EV-EVC</t>
  </si>
  <si>
    <t>Ei-ADD</t>
  </si>
  <si>
    <t>Escons Insubmisos - Alternativa dels Democrates Descontents</t>
  </si>
  <si>
    <t>RC</t>
  </si>
  <si>
    <t>Partit Republicà Català</t>
  </si>
  <si>
    <t>LV-AV</t>
  </si>
  <si>
    <t>Los Verdes - Alternativa Verda</t>
  </si>
  <si>
    <t>EV-AV</t>
  </si>
  <si>
    <t>PFiV</t>
  </si>
  <si>
    <t>AES-DN</t>
  </si>
  <si>
    <t>PHC</t>
  </si>
  <si>
    <t>MSR</t>
  </si>
  <si>
    <t>Movimiento Social Republicano</t>
  </si>
  <si>
    <t>PAZUL</t>
  </si>
  <si>
    <t>Carmel/Partido Azul</t>
  </si>
  <si>
    <t>PUM+J</t>
  </si>
  <si>
    <t>Por Un Mundo Más Justo</t>
  </si>
  <si>
    <t>Decideix</t>
  </si>
  <si>
    <t>Catalunya Decideix</t>
  </si>
  <si>
    <t>IR-PRE</t>
  </si>
  <si>
    <t>Valenciana (Comunidad)</t>
  </si>
  <si>
    <t>Valenciana - 2007</t>
  </si>
  <si>
    <t>Compromis</t>
  </si>
  <si>
    <t>UV</t>
  </si>
  <si>
    <t>Uniò Valenciana</t>
  </si>
  <si>
    <t>UV-LVE</t>
  </si>
  <si>
    <t>CVa</t>
  </si>
  <si>
    <t>Coalició Valenciana</t>
  </si>
  <si>
    <t>E-2000</t>
  </si>
  <si>
    <t>España 2000</t>
  </si>
  <si>
    <t>plRV</t>
  </si>
  <si>
    <t>Per la República Valenciana</t>
  </si>
  <si>
    <t>UxV</t>
  </si>
  <si>
    <t>MUP-R</t>
  </si>
  <si>
    <t>Movimiento por la Unidad del Pueblo - Republicanos</t>
  </si>
  <si>
    <t>CL</t>
  </si>
  <si>
    <t>Centro Liberal</t>
  </si>
  <si>
    <t>CLR</t>
  </si>
  <si>
    <t>Centro Liberal Renovador</t>
  </si>
  <si>
    <t>PSOE-reg</t>
  </si>
  <si>
    <t>Extremadura - 2007</t>
  </si>
  <si>
    <t>PP-ExU</t>
  </si>
  <si>
    <t>IU-SIEX</t>
  </si>
  <si>
    <t>IPEx</t>
  </si>
  <si>
    <t>Independientes por Extremadura</t>
  </si>
  <si>
    <t>LVEx</t>
  </si>
  <si>
    <t>UPEx</t>
  </si>
  <si>
    <t>Unión del Pueblo Extremeño</t>
  </si>
  <si>
    <t>IH</t>
  </si>
  <si>
    <t>Iniciativa Habitable</t>
  </si>
  <si>
    <t>Galicia - 2009</t>
  </si>
  <si>
    <t>PSdeG-PSOE</t>
  </si>
  <si>
    <t>BNG</t>
  </si>
  <si>
    <t>Bloque Nacionalista Galego</t>
  </si>
  <si>
    <t>TEGA</t>
  </si>
  <si>
    <t>Terra Galega</t>
  </si>
  <si>
    <t>EU-IU</t>
  </si>
  <si>
    <t>OV</t>
  </si>
  <si>
    <t>FPG</t>
  </si>
  <si>
    <t>Frente Popular Galega</t>
  </si>
  <si>
    <t>NOS-UP</t>
  </si>
  <si>
    <t>Nós - Unidade Popular</t>
  </si>
  <si>
    <t>DO</t>
  </si>
  <si>
    <t>Democracia Ourensana</t>
  </si>
  <si>
    <t>+G</t>
  </si>
  <si>
    <t>+Galicia</t>
  </si>
  <si>
    <t>GU</t>
  </si>
  <si>
    <t>Galicia Unida</t>
  </si>
  <si>
    <t>SDD</t>
  </si>
  <si>
    <t>Partido Social y Democrático de Derecho</t>
  </si>
  <si>
    <t>AVE</t>
  </si>
  <si>
    <t>Asamblea de Votación Electrónica</t>
  </si>
  <si>
    <t>Madrid - 2007</t>
  </si>
  <si>
    <t>IU-CM</t>
  </si>
  <si>
    <t>AES</t>
  </si>
  <si>
    <t>Alternativa Española</t>
  </si>
  <si>
    <t>UC</t>
  </si>
  <si>
    <t>Unidad Ciudadana</t>
  </si>
  <si>
    <t>MeC</t>
  </si>
  <si>
    <t>CDEs</t>
  </si>
  <si>
    <t>Centro Democrático Español</t>
  </si>
  <si>
    <t>PRIM</t>
  </si>
  <si>
    <t>Primero Madrid</t>
  </si>
  <si>
    <t>ULEG</t>
  </si>
  <si>
    <t>Unión por Leganés</t>
  </si>
  <si>
    <t>INNDE</t>
  </si>
  <si>
    <t>Innovación Democrática</t>
  </si>
  <si>
    <t>Murcia - 2007</t>
  </si>
  <si>
    <t>IU-LVRM</t>
  </si>
  <si>
    <t>CCR</t>
  </si>
  <si>
    <t>Coalición Ciudadana Regional</t>
  </si>
  <si>
    <t>Centristas</t>
  </si>
  <si>
    <t>Partido Centristas</t>
  </si>
  <si>
    <t>ONC</t>
  </si>
  <si>
    <t>UPN</t>
  </si>
  <si>
    <t>Navarra - 2007</t>
  </si>
  <si>
    <t>Na-Bai</t>
  </si>
  <si>
    <t>Nafarroa Bai</t>
  </si>
  <si>
    <t>PSN-PSOE</t>
  </si>
  <si>
    <t>CDN</t>
  </si>
  <si>
    <t>Convergencia de Demócratas de Navarra</t>
  </si>
  <si>
    <t>IUN-NEB</t>
  </si>
  <si>
    <t>RCN-NOK</t>
  </si>
  <si>
    <t>Representación Cannábica Navarra</t>
  </si>
  <si>
    <t>PCARL</t>
  </si>
  <si>
    <t>Partido Carlista</t>
  </si>
  <si>
    <t>EKA</t>
  </si>
  <si>
    <t>EAJ-PNV</t>
  </si>
  <si>
    <t>Euzko Alderdi Jeltzalea - Partido Nacionalista Vasco</t>
  </si>
  <si>
    <t>País Vasco - 2009</t>
  </si>
  <si>
    <t>PSE-EE/PSOE</t>
  </si>
  <si>
    <t>Aralar</t>
  </si>
  <si>
    <t>EA</t>
  </si>
  <si>
    <t>Eusko Alkartasuna</t>
  </si>
  <si>
    <t>EB-B</t>
  </si>
  <si>
    <t>Berdeak-LV</t>
  </si>
  <si>
    <t>PACMA/ZAAA</t>
  </si>
  <si>
    <t>Rioja - 2007</t>
  </si>
  <si>
    <t>PR</t>
  </si>
  <si>
    <t>Partido Riojano</t>
  </si>
  <si>
    <t>IU-IC-LV</t>
  </si>
  <si>
    <t>Ceuta - 2007</t>
  </si>
  <si>
    <t>UDCE-IU</t>
  </si>
  <si>
    <t>PSPC</t>
  </si>
  <si>
    <t>Partido Socialista del Pueblo de Ceuta</t>
  </si>
  <si>
    <t>PDSC</t>
  </si>
  <si>
    <t>Partido Democrático y Social de Ceuta</t>
  </si>
  <si>
    <t>Melilla - 2007</t>
  </si>
  <si>
    <t>CpM</t>
  </si>
  <si>
    <t>Coalición por Melilla</t>
  </si>
  <si>
    <t>CM</t>
  </si>
  <si>
    <t>Convergencia de Melilla</t>
  </si>
  <si>
    <t>Álava</t>
  </si>
  <si>
    <t>Albacete</t>
  </si>
  <si>
    <t>Alicante/Alacant</t>
  </si>
  <si>
    <t>UV-EVE-UCL</t>
  </si>
  <si>
    <t>Almería</t>
  </si>
  <si>
    <t>Ávila</t>
  </si>
  <si>
    <t>TC-ACAL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</si>
  <si>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</si>
  <si>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</si>
  <si>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</si>
  <si>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</si>
  <si>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</si>
  <si>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</si>
  <si>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</si>
  <si>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</si>
  <si>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</si>
  <si>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</si>
  <si>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</si>
  <si>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</si>
  <si>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</si>
  <si>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</si>
  <si>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</si>
  <si>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</si>
  <si>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</si>
  <si>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</si>
  <si>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PB-ACAL</t>
  </si>
  <si>
    <t>Lleida</t>
  </si>
  <si>
    <t>Lugo</t>
  </si>
  <si>
    <t>Málaga</t>
  </si>
  <si>
    <t>Ourense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</si>
  <si>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</si>
  <si>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</si>
  <si>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</si>
  <si>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</si>
  <si>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</si>
  <si>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</si>
  <si>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</si>
  <si>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</si>
  <si>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</si>
  <si>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PCPC-NS</t>
  </si>
  <si>
    <t>Teruel</t>
  </si>
  <si>
    <t>Toledo</t>
  </si>
  <si>
    <t>Valencia/València</t>
  </si>
  <si>
    <t>Valladolid</t>
  </si>
  <si>
    <t>Vizcaya</t>
  </si>
  <si>
    <t>Zamora</t>
  </si>
  <si>
    <t>ZU-UPL</t>
  </si>
  <si>
    <t>Zaragoza</t>
  </si>
  <si>
    <t>Senadores Provinciales (Uninominales)</t>
  </si>
  <si>
    <t>Partido</t>
  </si>
  <si>
    <t>Provincia</t>
  </si>
  <si>
    <t>TOTAL</t>
  </si>
  <si>
    <t>Elección Directa                     (Elecciones Autonómicas)</t>
  </si>
  <si>
    <t>C. Valenciana</t>
  </si>
  <si>
    <t>Propuesta del Autor</t>
  </si>
  <si>
    <t>Senadores por Elección Directa</t>
  </si>
  <si>
    <t>VOTOS</t>
  </si>
  <si>
    <t>ESCAÑOS PROVINCIALES</t>
  </si>
  <si>
    <t>ESCAÑOS ELECCIÓN DIRECTA</t>
  </si>
  <si>
    <t>mínimo 3%, método sueco adicionales a los escaños provinciales</t>
  </si>
  <si>
    <t>Ratio</t>
  </si>
  <si>
    <t>Escaños</t>
  </si>
  <si>
    <t>Saldo</t>
  </si>
  <si>
    <t>Votos</t>
  </si>
  <si>
    <t>d</t>
  </si>
  <si>
    <t>i</t>
  </si>
  <si>
    <t>l</t>
  </si>
  <si>
    <t>Otros</t>
  </si>
  <si>
    <t>Blancos</t>
  </si>
  <si>
    <t>Resumen</t>
  </si>
  <si>
    <t>Izquierda estatal</t>
  </si>
  <si>
    <t>Derecha estatal</t>
  </si>
  <si>
    <t>Locales</t>
  </si>
  <si>
    <t>Provinciales</t>
  </si>
  <si>
    <t>Adicionales</t>
  </si>
  <si>
    <t>Senadores</t>
  </si>
  <si>
    <t>NOTA: últimas elecciones en cada autonomía anteriores a agosto de 2009</t>
  </si>
  <si>
    <t>Senadores por Elección Indirecta</t>
  </si>
  <si>
    <t>designados por gobiernos autonómicos</t>
  </si>
  <si>
    <t>Apoyos al Gobierno</t>
  </si>
  <si>
    <t>PSOE 56</t>
  </si>
  <si>
    <t>PSOE 30, PAR 9</t>
  </si>
  <si>
    <t>NOTA: repartidos entre partidos que apoyan a cada gobierno de manera proporcional (resto mayor) a sus diputados</t>
  </si>
  <si>
    <t>PSOE 21, IU 4</t>
  </si>
  <si>
    <t>PSOE 22, Bloc-PSM 5, UM 3</t>
  </si>
  <si>
    <t>PRC 2, PSOE 10</t>
  </si>
  <si>
    <t>PP 48</t>
  </si>
  <si>
    <t>PSOE 26</t>
  </si>
  <si>
    <t>PSC-PSOE 37, Esquerra 21, ICV-IU 12</t>
  </si>
  <si>
    <t>PP 54</t>
  </si>
  <si>
    <t>PSOE 38</t>
  </si>
  <si>
    <t>PP 38</t>
  </si>
  <si>
    <t>PP 67</t>
  </si>
  <si>
    <t>PP 29</t>
  </si>
  <si>
    <t>UPN-PP 22, CDN 2</t>
  </si>
  <si>
    <t>PP 17</t>
  </si>
  <si>
    <t>PSE-PSOE 25, PP 13, UPyD 1</t>
  </si>
  <si>
    <t>PP 19</t>
  </si>
  <si>
    <t>PP 15</t>
  </si>
  <si>
    <t>Tabla 5. Senadores por Elección Indirecta</t>
  </si>
  <si>
    <t>Directos</t>
  </si>
  <si>
    <t>Indirectos</t>
  </si>
  <si>
    <t>NOTA: entre paréntesis los senadores elegidos por provincias de forma mayoritaria</t>
  </si>
  <si>
    <t>Tabla 6. Senadores totales por partido</t>
  </si>
  <si>
    <t>Tabla 7. Senadores totales por autonomía y partido</t>
  </si>
  <si>
    <t>NOTA: entre paréntesis los senadores indirectos designados por los gobiernos autonómicos</t>
  </si>
  <si>
    <t>Tabla 1a. Composición del Senado (Consejo de Estado, 2006)</t>
  </si>
  <si>
    <t>Tabla 1b. Composición del Senado (Consejo de Estado, 2006)</t>
  </si>
  <si>
    <t>Maximo</t>
  </si>
  <si>
    <t>Relación</t>
  </si>
  <si>
    <t>Tabla 2a. Composición del Senado (propuesta del autor)</t>
  </si>
  <si>
    <t>Tabla 2b. Composición del Senado (propuesta del autor)</t>
  </si>
  <si>
    <t>Tabla 3. Senadores por provincias (elección por sistema mayoritorio)</t>
  </si>
  <si>
    <t>Tabla 4. Senadores de Elección Directa por Autonomía y Candidatura</t>
  </si>
  <si>
    <t>CC-PNC 19, PP 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</si>
</sst>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0.0000000"/>
    <numFmt numFmtId="200" formatCode="0.000000"/>
    <numFmt numFmtId="201" formatCode="0.00000"/>
    <numFmt numFmtId="202" formatCode="0.0000"/>
    <numFmt numFmtId="203" formatCode="\(00\)"/>
    <numFmt numFmtId="204" formatCode="\(##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61"/>
      <name val="Arial"/>
      <family val="0"/>
    </font>
    <font>
      <sz val="10"/>
      <color indexed="2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21">
      <alignment/>
      <protection/>
    </xf>
    <xf numFmtId="0" fontId="2" fillId="0" borderId="6" xfId="21" applyFont="1" applyFill="1" applyBorder="1" applyAlignment="1">
      <alignment horizontal="right" wrapText="1"/>
      <protection/>
    </xf>
    <xf numFmtId="0" fontId="2" fillId="0" borderId="6" xfId="21" applyFont="1" applyFill="1" applyBorder="1" applyAlignment="1">
      <alignment wrapText="1"/>
      <protection/>
    </xf>
    <xf numFmtId="2" fontId="2" fillId="0" borderId="6" xfId="21" applyNumberFormat="1" applyFont="1" applyFill="1" applyBorder="1" applyAlignment="1">
      <alignment horizontal="right" wrapText="1"/>
      <protection/>
    </xf>
    <xf numFmtId="0" fontId="2" fillId="3" borderId="26" xfId="21" applyFont="1" applyFill="1" applyBorder="1" applyAlignment="1">
      <alignment/>
      <protection/>
    </xf>
    <xf numFmtId="0" fontId="2" fillId="0" borderId="0" xfId="21" applyAlignment="1">
      <alignment/>
      <protection/>
    </xf>
    <xf numFmtId="0" fontId="2" fillId="0" borderId="6" xfId="21" applyFont="1" applyFill="1" applyBorder="1" applyAlignment="1">
      <alignment/>
      <protection/>
    </xf>
    <xf numFmtId="0" fontId="2" fillId="0" borderId="0" xfId="22">
      <alignment/>
      <protection/>
    </xf>
    <xf numFmtId="0" fontId="2" fillId="0" borderId="6" xfId="22" applyFont="1" applyFill="1" applyBorder="1" applyAlignment="1">
      <alignment horizontal="right" wrapText="1"/>
      <protection/>
    </xf>
    <xf numFmtId="0" fontId="2" fillId="0" borderId="6" xfId="22" applyFont="1" applyFill="1" applyBorder="1" applyAlignment="1">
      <alignment wrapText="1"/>
      <protection/>
    </xf>
    <xf numFmtId="2" fontId="2" fillId="0" borderId="6" xfId="22" applyNumberFormat="1" applyFont="1" applyFill="1" applyBorder="1" applyAlignment="1">
      <alignment horizontal="right" wrapText="1"/>
      <protection/>
    </xf>
    <xf numFmtId="0" fontId="2" fillId="3" borderId="26" xfId="22" applyFont="1" applyFill="1" applyBorder="1" applyAlignment="1">
      <alignment/>
      <protection/>
    </xf>
    <xf numFmtId="0" fontId="2" fillId="0" borderId="0" xfId="22" applyAlignment="1">
      <alignment/>
      <protection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" borderId="26" xfId="23" applyFont="1" applyFill="1" applyBorder="1" applyAlignment="1">
      <alignment horizontal="center"/>
      <protection/>
    </xf>
    <xf numFmtId="0" fontId="2" fillId="0" borderId="0" xfId="23">
      <alignment/>
      <protection/>
    </xf>
    <xf numFmtId="0" fontId="2" fillId="0" borderId="6" xfId="23" applyFont="1" applyFill="1" applyBorder="1" applyAlignment="1">
      <alignment horizontal="right" wrapText="1"/>
      <protection/>
    </xf>
    <xf numFmtId="0" fontId="2" fillId="0" borderId="6" xfId="23" applyFont="1" applyFill="1" applyBorder="1" applyAlignment="1">
      <alignment wrapText="1"/>
      <protection/>
    </xf>
    <xf numFmtId="0" fontId="2" fillId="0" borderId="0" xfId="21" applyFont="1" applyFill="1" applyAlignment="1">
      <alignment horizontal="right" wrapText="1"/>
      <protection/>
    </xf>
    <xf numFmtId="0" fontId="2" fillId="0" borderId="6" xfId="21" applyBorder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1" xfId="0" applyBorder="1" applyAlignment="1">
      <alignment/>
    </xf>
    <xf numFmtId="0" fontId="7" fillId="0" borderId="2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9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0" fillId="0" borderId="24" xfId="0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2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4" borderId="0" xfId="0" applyFill="1" applyAlignment="1">
      <alignment/>
    </xf>
    <xf numFmtId="188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4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04" fontId="3" fillId="0" borderId="4" xfId="0" applyNumberFormat="1" applyFont="1" applyBorder="1" applyAlignment="1">
      <alignment horizontal="center"/>
    </xf>
    <xf numFmtId="204" fontId="3" fillId="0" borderId="7" xfId="0" applyNumberFormat="1" applyFont="1" applyBorder="1" applyAlignment="1">
      <alignment horizontal="center"/>
    </xf>
    <xf numFmtId="204" fontId="3" fillId="0" borderId="48" xfId="0" applyNumberFormat="1" applyFont="1" applyBorder="1" applyAlignment="1">
      <alignment horizontal="center"/>
    </xf>
    <xf numFmtId="204" fontId="3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18" xfId="0" applyBorder="1" applyAlignment="1">
      <alignment/>
    </xf>
    <xf numFmtId="2" fontId="0" fillId="2" borderId="0" xfId="0" applyNumberFormat="1" applyFill="1" applyAlignment="1">
      <alignment/>
    </xf>
    <xf numFmtId="189" fontId="0" fillId="0" borderId="50" xfId="0" applyNumberFormat="1" applyBorder="1" applyAlignment="1">
      <alignment/>
    </xf>
    <xf numFmtId="189" fontId="0" fillId="0" borderId="7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204" fontId="6" fillId="0" borderId="4" xfId="0" applyNumberFormat="1" applyFont="1" applyBorder="1" applyAlignment="1">
      <alignment/>
    </xf>
    <xf numFmtId="204" fontId="6" fillId="0" borderId="7" xfId="0" applyNumberFormat="1" applyFont="1" applyBorder="1" applyAlignment="1">
      <alignment/>
    </xf>
    <xf numFmtId="204" fontId="6" fillId="0" borderId="48" xfId="0" applyNumberFormat="1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enado - resultados por ccaa" xfId="21"/>
    <cellStyle name="Normal_Senado - resultados por provincia" xfId="22"/>
    <cellStyle name="Normal_Senado - resultados tota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Zeros="0" workbookViewId="0" topLeftCell="A1">
      <selection activeCell="A2" sqref="A2"/>
    </sheetView>
  </sheetViews>
  <sheetFormatPr defaultColWidth="11.421875" defaultRowHeight="12.75"/>
  <cols>
    <col min="1" max="1" width="20.140625" style="0" customWidth="1"/>
    <col min="2" max="2" width="10.00390625" style="1" customWidth="1"/>
    <col min="3" max="3" width="10.00390625" style="0" customWidth="1"/>
    <col min="4" max="4" width="7.421875" style="0" customWidth="1"/>
    <col min="5" max="5" width="9.140625" style="0" customWidth="1"/>
    <col min="6" max="6" width="5.8515625" style="0" customWidth="1"/>
    <col min="7" max="7" width="18.140625" style="0" customWidth="1"/>
    <col min="8" max="16384" width="9.140625" style="0" customWidth="1"/>
  </cols>
  <sheetData>
    <row r="1" ht="12.75">
      <c r="A1" s="46" t="s">
        <v>51</v>
      </c>
    </row>
    <row r="3" ht="12.75">
      <c r="A3" t="s">
        <v>515</v>
      </c>
    </row>
    <row r="4" spans="2:5" s="24" customFormat="1" ht="25.5" customHeight="1">
      <c r="B4" s="163" t="s">
        <v>47</v>
      </c>
      <c r="C4" s="165" t="s">
        <v>50</v>
      </c>
      <c r="D4" s="166"/>
      <c r="E4" s="167"/>
    </row>
    <row r="5" spans="1:5" ht="12.75">
      <c r="A5" s="34" t="s">
        <v>34</v>
      </c>
      <c r="B5" s="163"/>
      <c r="C5" s="3" t="s">
        <v>29</v>
      </c>
      <c r="D5" s="3" t="s">
        <v>36</v>
      </c>
      <c r="E5" s="3" t="s">
        <v>37</v>
      </c>
    </row>
    <row r="6" spans="1:8" ht="12.75">
      <c r="A6" s="35" t="str">
        <f>+autonomías!A3</f>
        <v>Andalucía</v>
      </c>
      <c r="B6" s="38">
        <f>+C6+D6+E6</f>
        <v>22</v>
      </c>
      <c r="C6" s="26">
        <f>+IF(autonomías!B3="comunidad",autonomías!C3,0)</f>
        <v>8</v>
      </c>
      <c r="D6" s="26">
        <f>+IF(autonomías!B3="comunidad",$H$8,$H$9)</f>
        <v>6</v>
      </c>
      <c r="E6" s="27">
        <f>+IF(autonomías!B3="comunidad",INT(autonomías!E3/$I$11+$E$29),0)</f>
        <v>8</v>
      </c>
      <c r="G6" t="s">
        <v>39</v>
      </c>
      <c r="H6">
        <f>+I7+I8+I9+H10</f>
        <v>201</v>
      </c>
    </row>
    <row r="7" spans="1:9" ht="12.75">
      <c r="A7" s="36" t="str">
        <f>+autonomías!A4</f>
        <v>Aragón</v>
      </c>
      <c r="B7" s="39">
        <f aca="true" t="shared" si="0" ref="B7:B24">+C7+D7+E7</f>
        <v>10</v>
      </c>
      <c r="C7" s="28">
        <f>+IF(autonomías!B4="comunidad",autonomías!C4,0)</f>
        <v>3</v>
      </c>
      <c r="D7" s="28">
        <f>+IF(autonomías!B4="comunidad",$H$8,$H$9)</f>
        <v>6</v>
      </c>
      <c r="E7" s="29">
        <f>+IF(autonomías!B4="comunidad",INT(autonomías!E4/$I$11+$E$29),0)</f>
        <v>1</v>
      </c>
      <c r="G7" s="25" t="s">
        <v>40</v>
      </c>
      <c r="H7">
        <v>1</v>
      </c>
      <c r="I7">
        <f>+H7*50</f>
        <v>50</v>
      </c>
    </row>
    <row r="8" spans="1:9" ht="12.75">
      <c r="A8" s="36" t="str">
        <f>+autonomías!A5</f>
        <v>Asturias</v>
      </c>
      <c r="B8" s="39">
        <f t="shared" si="0"/>
        <v>8</v>
      </c>
      <c r="C8" s="28">
        <f>+IF(autonomías!B5="comunidad",autonomías!C5,0)</f>
        <v>1</v>
      </c>
      <c r="D8" s="28">
        <f>+IF(autonomías!B5="comunidad",$H$8,$H$9)</f>
        <v>6</v>
      </c>
      <c r="E8" s="29">
        <f>+IF(autonomías!B5="comunidad",INT(autonomías!E5/$I$11+$E$29),0)</f>
        <v>1</v>
      </c>
      <c r="G8" s="25" t="s">
        <v>42</v>
      </c>
      <c r="H8">
        <v>6</v>
      </c>
      <c r="I8">
        <f>+H8*17</f>
        <v>102</v>
      </c>
    </row>
    <row r="9" spans="1:9" ht="12.75">
      <c r="A9" s="36" t="str">
        <f>+autonomías!A6</f>
        <v>Balears (Illes)</v>
      </c>
      <c r="B9" s="39">
        <f t="shared" si="0"/>
        <v>8</v>
      </c>
      <c r="C9" s="28">
        <f>+IF(autonomías!B6="comunidad",autonomías!C6,0)</f>
        <v>1</v>
      </c>
      <c r="D9" s="28">
        <f>+IF(autonomías!B6="comunidad",$H$8,$H$9)</f>
        <v>6</v>
      </c>
      <c r="E9" s="29">
        <f>+IF(autonomías!B6="comunidad",INT(autonomías!E6/$I$11+$E$29),0)</f>
        <v>1</v>
      </c>
      <c r="G9" s="25" t="s">
        <v>41</v>
      </c>
      <c r="H9">
        <v>2</v>
      </c>
      <c r="I9">
        <f>+H9*2</f>
        <v>4</v>
      </c>
    </row>
    <row r="10" spans="1:8" ht="12.75">
      <c r="A10" s="36" t="str">
        <f>+autonomías!A7</f>
        <v>Canarias</v>
      </c>
      <c r="B10" s="39">
        <f t="shared" si="0"/>
        <v>10</v>
      </c>
      <c r="C10" s="28">
        <f>+IF(autonomías!B7="comunidad",autonomías!C7,0)</f>
        <v>2</v>
      </c>
      <c r="D10" s="28">
        <f>+IF(autonomías!B7="comunidad",$H$8,$H$9)</f>
        <v>6</v>
      </c>
      <c r="E10" s="29">
        <f>+IF(autonomías!B7="comunidad",INT(autonomías!E7/$I$11+$E$29),0)</f>
        <v>2</v>
      </c>
      <c r="G10" s="25" t="s">
        <v>43</v>
      </c>
      <c r="H10">
        <f>+E25</f>
        <v>45</v>
      </c>
    </row>
    <row r="11" spans="1:9" ht="12.75">
      <c r="A11" s="36" t="str">
        <f>+autonomías!A8</f>
        <v>Cantabria</v>
      </c>
      <c r="B11" s="39">
        <f t="shared" si="0"/>
        <v>8</v>
      </c>
      <c r="C11" s="28">
        <f>+IF(autonomías!B8="comunidad",autonomías!C8,0)</f>
        <v>1</v>
      </c>
      <c r="D11" s="28">
        <f>+IF(autonomías!B8="comunidad",$H$8,$H$9)</f>
        <v>6</v>
      </c>
      <c r="E11" s="29">
        <f>+IF(autonomías!B8="comunidad",INT(autonomías!E8/$I$11+$E$29),0)</f>
        <v>1</v>
      </c>
      <c r="G11" s="25" t="s">
        <v>44</v>
      </c>
      <c r="I11">
        <v>1000000</v>
      </c>
    </row>
    <row r="12" spans="1:5" ht="12.75">
      <c r="A12" s="36" t="str">
        <f>+autonomías!A9</f>
        <v>Castilla y León</v>
      </c>
      <c r="B12" s="39">
        <f t="shared" si="0"/>
        <v>18</v>
      </c>
      <c r="C12" s="28">
        <f>+IF(autonomías!B9="comunidad",autonomías!C9,0)</f>
        <v>9</v>
      </c>
      <c r="D12" s="28">
        <f>+IF(autonomías!B9="comunidad",$H$8,$H$9)</f>
        <v>6</v>
      </c>
      <c r="E12" s="29">
        <f>+IF(autonomías!B9="comunidad",INT(autonomías!E9/$I$11+$E$29),0)</f>
        <v>3</v>
      </c>
    </row>
    <row r="13" spans="1:8" ht="12.75">
      <c r="A13" s="36" t="str">
        <f>+autonomías!A10</f>
        <v>Castilla-La Mancha</v>
      </c>
      <c r="B13" s="39">
        <f t="shared" si="0"/>
        <v>13</v>
      </c>
      <c r="C13" s="28">
        <f>+IF(autonomías!B10="comunidad",autonomías!C10,0)</f>
        <v>5</v>
      </c>
      <c r="D13" s="28">
        <f>+IF(autonomías!B10="comunidad",$H$8,$H$9)</f>
        <v>6</v>
      </c>
      <c r="E13" s="29">
        <f>+IF(autonomías!B10="comunidad",INT(autonomías!E10/$I$11+$E$29),0)</f>
        <v>2</v>
      </c>
      <c r="G13" s="24" t="s">
        <v>45</v>
      </c>
      <c r="H13">
        <v>0</v>
      </c>
    </row>
    <row r="14" spans="1:9" ht="12.75">
      <c r="A14" s="36" t="str">
        <f>+autonomías!A11</f>
        <v>Cataluña</v>
      </c>
      <c r="B14" s="39">
        <f t="shared" si="0"/>
        <v>17</v>
      </c>
      <c r="C14" s="28">
        <f>+IF(autonomías!B11="comunidad",autonomías!C11,0)</f>
        <v>4</v>
      </c>
      <c r="D14" s="28">
        <f>+IF(autonomías!B11="comunidad",$H$8,$H$9)</f>
        <v>6</v>
      </c>
      <c r="E14" s="29">
        <f>+IF(autonomías!B11="comunidad",INT(autonomías!E11/$I$11+$E$29),0)</f>
        <v>7</v>
      </c>
      <c r="G14" s="25" t="s">
        <v>42</v>
      </c>
      <c r="H14">
        <v>0</v>
      </c>
      <c r="I14">
        <f>+H14*17</f>
        <v>0</v>
      </c>
    </row>
    <row r="15" spans="1:9" ht="12.75">
      <c r="A15" s="36" t="str">
        <f>+autonomías!A12</f>
        <v>C. Valenciana</v>
      </c>
      <c r="B15" s="39">
        <f t="shared" si="0"/>
        <v>14</v>
      </c>
      <c r="C15" s="28">
        <f>+IF(autonomías!B12="comunidad",autonomías!C12,0)</f>
        <v>3</v>
      </c>
      <c r="D15" s="28">
        <f>+IF(autonomías!B12="comunidad",$H$8,$H$9)</f>
        <v>6</v>
      </c>
      <c r="E15" s="29">
        <f>+IF(autonomías!B12="comunidad",INT(autonomías!E12/$I$11+$E$29),0)</f>
        <v>5</v>
      </c>
      <c r="G15" s="25" t="s">
        <v>41</v>
      </c>
      <c r="H15">
        <v>0</v>
      </c>
      <c r="I15">
        <f>+H15*2</f>
        <v>0</v>
      </c>
    </row>
    <row r="16" spans="1:8" ht="12.75">
      <c r="A16" s="36" t="str">
        <f>+autonomías!A13</f>
        <v>Extremadura</v>
      </c>
      <c r="B16" s="39">
        <f t="shared" si="0"/>
        <v>9</v>
      </c>
      <c r="C16" s="28">
        <f>+IF(autonomías!B13="comunidad",autonomías!C13,0)</f>
        <v>2</v>
      </c>
      <c r="D16" s="28">
        <f>+IF(autonomías!B13="comunidad",$H$8,$H$9)</f>
        <v>6</v>
      </c>
      <c r="E16" s="29">
        <f>+IF(autonomías!B13="comunidad",INT(autonomías!E13/$I$11+$E$29),0)</f>
        <v>1</v>
      </c>
      <c r="G16" s="25" t="s">
        <v>43</v>
      </c>
      <c r="H16">
        <f>+H13-I14-I15</f>
        <v>0</v>
      </c>
    </row>
    <row r="17" spans="1:7" ht="12.75">
      <c r="A17" s="36" t="str">
        <f>+autonomías!A14</f>
        <v>Galicia</v>
      </c>
      <c r="B17" s="39">
        <f t="shared" si="0"/>
        <v>13</v>
      </c>
      <c r="C17" s="28">
        <f>+IF(autonomías!B14="comunidad",autonomías!C14,0)</f>
        <v>4</v>
      </c>
      <c r="D17" s="28">
        <f>+IF(autonomías!B14="comunidad",$H$8,$H$9)</f>
        <v>6</v>
      </c>
      <c r="E17" s="29">
        <f>+IF(autonomías!B14="comunidad",INT(autonomías!E14/$I$11+$E$29),0)</f>
        <v>3</v>
      </c>
      <c r="G17" s="25" t="s">
        <v>44</v>
      </c>
    </row>
    <row r="18" spans="1:5" ht="12.75">
      <c r="A18" s="36" t="str">
        <f>+autonomías!A15</f>
        <v>Madrid</v>
      </c>
      <c r="B18" s="39">
        <f t="shared" si="0"/>
        <v>13</v>
      </c>
      <c r="C18" s="28">
        <f>+IF(autonomías!B15="comunidad",autonomías!C15,0)</f>
        <v>1</v>
      </c>
      <c r="D18" s="28">
        <f>+IF(autonomías!B15="comunidad",$H$8,$H$9)</f>
        <v>6</v>
      </c>
      <c r="E18" s="29">
        <f>+IF(autonomías!B15="comunidad",INT(autonomías!E15/$I$11+$E$29),0)</f>
        <v>6</v>
      </c>
    </row>
    <row r="19" spans="1:8" ht="12.75">
      <c r="A19" s="36" t="str">
        <f>+autonomías!A16</f>
        <v>Murcia</v>
      </c>
      <c r="B19" s="39">
        <f t="shared" si="0"/>
        <v>8</v>
      </c>
      <c r="C19" s="28">
        <f>+IF(autonomías!B16="comunidad",autonomías!C16,0)</f>
        <v>1</v>
      </c>
      <c r="D19" s="28">
        <f>+IF(autonomías!B16="comunidad",$H$8,$H$9)</f>
        <v>6</v>
      </c>
      <c r="E19" s="29">
        <f>+IF(autonomías!B16="comunidad",INT(autonomías!E16/$I$11+$E$29),0)</f>
        <v>1</v>
      </c>
      <c r="G19" s="24" t="s">
        <v>46</v>
      </c>
      <c r="H19">
        <f>+H6+H13</f>
        <v>201</v>
      </c>
    </row>
    <row r="20" spans="1:5" ht="12.75">
      <c r="A20" s="36" t="str">
        <f>+autonomías!A17</f>
        <v>Navarra</v>
      </c>
      <c r="B20" s="39">
        <f t="shared" si="0"/>
        <v>8</v>
      </c>
      <c r="C20" s="28">
        <f>+IF(autonomías!B17="comunidad",autonomías!C17,0)</f>
        <v>1</v>
      </c>
      <c r="D20" s="28">
        <f>+IF(autonomías!B17="comunidad",$H$8,$H$9)</f>
        <v>6</v>
      </c>
      <c r="E20" s="29">
        <f>+IF(autonomías!B17="comunidad",INT(autonomías!E17/$I$11+$E$29),0)</f>
        <v>1</v>
      </c>
    </row>
    <row r="21" spans="1:5" ht="12.75">
      <c r="A21" s="36" t="str">
        <f>+autonomías!A19</f>
        <v>Rioja (La)</v>
      </c>
      <c r="B21" s="39">
        <f>+C21+D21+E21</f>
        <v>7</v>
      </c>
      <c r="C21" s="28">
        <f>+IF(autonomías!B19="comunidad",autonomías!C19,0)</f>
        <v>1</v>
      </c>
      <c r="D21" s="28">
        <f>+IF(autonomías!B19="comunidad",$H$8,$H$9)</f>
        <v>6</v>
      </c>
      <c r="E21" s="29">
        <f>+IF(autonomías!B19="comunidad",INT(autonomías!E19/$I$11+$E$29),0)</f>
        <v>0</v>
      </c>
    </row>
    <row r="22" spans="1:5" ht="12.75">
      <c r="A22" s="36" t="str">
        <f>+autonomías!A18</f>
        <v>País Vasco</v>
      </c>
      <c r="B22" s="39">
        <f>+C22+D22+E22</f>
        <v>11</v>
      </c>
      <c r="C22" s="28">
        <f>+IF(autonomías!B18="comunidad",autonomías!C18,0)</f>
        <v>3</v>
      </c>
      <c r="D22" s="28">
        <f>+IF(autonomías!B18="comunidad",$H$8,$H$9)</f>
        <v>6</v>
      </c>
      <c r="E22" s="29">
        <f>+IF(autonomías!B18="comunidad",INT(autonomías!E18/$I$11+$E$29),0)</f>
        <v>2</v>
      </c>
    </row>
    <row r="23" spans="1:5" ht="12.75">
      <c r="A23" s="36" t="str">
        <f>+autonomías!A20</f>
        <v>Ceuta</v>
      </c>
      <c r="B23" s="39">
        <f t="shared" si="0"/>
        <v>2</v>
      </c>
      <c r="C23" s="28">
        <f>+IF(autonomías!B20="comunidad",autonomías!C20,0)</f>
        <v>0</v>
      </c>
      <c r="D23" s="28">
        <f>+IF(autonomías!B20="comunidad",$H$8,$H$9)</f>
        <v>2</v>
      </c>
      <c r="E23" s="29">
        <f>+IF(autonomías!B20="comunidad",INT(autonomías!E20/$I$11+$E$29),0)</f>
        <v>0</v>
      </c>
    </row>
    <row r="24" spans="1:5" ht="12.75">
      <c r="A24" s="37" t="str">
        <f>+autonomías!A21</f>
        <v>Melilla</v>
      </c>
      <c r="B24" s="40">
        <f t="shared" si="0"/>
        <v>2</v>
      </c>
      <c r="C24" s="30">
        <f>+IF(autonomías!B21="comunidad",autonomías!C21,0)</f>
        <v>0</v>
      </c>
      <c r="D24" s="30">
        <f>+IF(autonomías!B21="comunidad",$H$8,$H$9)</f>
        <v>2</v>
      </c>
      <c r="E24" s="31">
        <f>+IF(autonomías!B21="comunidad",INT(autonomías!E21/$I$11+$E$29),0)</f>
        <v>0</v>
      </c>
    </row>
    <row r="25" spans="1:5" ht="12.75">
      <c r="A25" s="34" t="str">
        <f>+autonomías!A22</f>
        <v>TOTAL:</v>
      </c>
      <c r="B25" s="3">
        <f>SUM(B6:B24)</f>
        <v>201</v>
      </c>
      <c r="C25" s="32">
        <f>SUM(C6:C24)</f>
        <v>50</v>
      </c>
      <c r="D25" s="32">
        <f>SUM(D6:D24)</f>
        <v>106</v>
      </c>
      <c r="E25" s="33">
        <f>SUM(E6:E24)</f>
        <v>45</v>
      </c>
    </row>
    <row r="27" spans="1:5" ht="25.5" customHeight="1">
      <c r="A27" s="164" t="s">
        <v>49</v>
      </c>
      <c r="B27" s="164"/>
      <c r="C27" s="164"/>
      <c r="D27" s="164"/>
      <c r="E27" s="164"/>
    </row>
    <row r="29" ht="12.75" hidden="1">
      <c r="E29" s="45">
        <v>0.5</v>
      </c>
    </row>
  </sheetData>
  <mergeCells count="3">
    <mergeCell ref="B4:B5"/>
    <mergeCell ref="A27:E27"/>
    <mergeCell ref="C4:E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1"/>
  <sheetViews>
    <sheetView showZeros="0" workbookViewId="0" topLeftCell="A1">
      <pane xSplit="5" topLeftCell="AA1" activePane="topRight" state="frozen"/>
      <selection pane="topLeft" activeCell="A1" sqref="A1"/>
      <selection pane="topRight" activeCell="AB18" sqref="AB18"/>
    </sheetView>
  </sheetViews>
  <sheetFormatPr defaultColWidth="11.421875" defaultRowHeight="12.75"/>
  <cols>
    <col min="1" max="1" width="16.7109375" style="0" customWidth="1"/>
    <col min="3" max="5" width="8.7109375" style="0" customWidth="1"/>
    <col min="6" max="10" width="8.28125" style="0" customWidth="1"/>
    <col min="11" max="23" width="7.7109375" style="0" customWidth="1"/>
    <col min="24" max="26" width="7.28125" style="0" customWidth="1"/>
    <col min="27" max="27" width="11.57421875" style="0" customWidth="1"/>
  </cols>
  <sheetData>
    <row r="1" ht="12.75">
      <c r="A1" s="46" t="s">
        <v>464</v>
      </c>
    </row>
    <row r="3" ht="12.75">
      <c r="A3" t="s">
        <v>467</v>
      </c>
    </row>
    <row r="4" ht="12.75">
      <c r="A4" t="s">
        <v>468</v>
      </c>
    </row>
    <row r="5" spans="1:29" ht="12.75">
      <c r="A5" t="s">
        <v>34</v>
      </c>
      <c r="B5" t="s">
        <v>460</v>
      </c>
      <c r="C5" t="s">
        <v>69</v>
      </c>
      <c r="D5" t="s">
        <v>64</v>
      </c>
      <c r="E5" t="s">
        <v>72</v>
      </c>
      <c r="F5" t="s">
        <v>269</v>
      </c>
      <c r="G5" t="s">
        <v>273</v>
      </c>
      <c r="H5" t="s">
        <v>384</v>
      </c>
      <c r="I5" t="s">
        <v>329</v>
      </c>
      <c r="J5" t="s">
        <v>167</v>
      </c>
      <c r="K5" t="s">
        <v>211</v>
      </c>
      <c r="L5" t="s">
        <v>90</v>
      </c>
      <c r="M5" t="s">
        <v>111</v>
      </c>
      <c r="N5" t="s">
        <v>373</v>
      </c>
      <c r="O5" t="s">
        <v>388</v>
      </c>
      <c r="P5" t="s">
        <v>113</v>
      </c>
      <c r="Q5" t="s">
        <v>171</v>
      </c>
      <c r="R5" t="s">
        <v>172</v>
      </c>
      <c r="S5" t="s">
        <v>135</v>
      </c>
      <c r="T5" t="s">
        <v>389</v>
      </c>
      <c r="U5" t="s">
        <v>137</v>
      </c>
      <c r="V5" t="s">
        <v>376</v>
      </c>
      <c r="W5" t="s">
        <v>395</v>
      </c>
      <c r="X5" t="s">
        <v>405</v>
      </c>
      <c r="Y5" t="s">
        <v>400</v>
      </c>
      <c r="Z5" t="s">
        <v>402</v>
      </c>
      <c r="AA5" t="s">
        <v>469</v>
      </c>
      <c r="AB5" t="s">
        <v>470</v>
      </c>
      <c r="AC5" t="s">
        <v>471</v>
      </c>
    </row>
    <row r="6" spans="1:29" ht="12.75">
      <c r="A6" t="s">
        <v>0</v>
      </c>
      <c r="B6">
        <f>+SUM(C6:Z6)</f>
        <v>21</v>
      </c>
      <c r="C6">
        <f aca="true" t="shared" si="0" ref="C6:C24">+MAX(C29,INT(C52/$AA6))</f>
        <v>9</v>
      </c>
      <c r="D6">
        <f aca="true" t="shared" si="1" ref="D6:Z17">+MAX(D29,INT(D52/$AA6))</f>
        <v>11</v>
      </c>
      <c r="E6">
        <f t="shared" si="1"/>
        <v>1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v>190000</v>
      </c>
      <c r="AB6">
        <v>21</v>
      </c>
      <c r="AC6">
        <f>+B6-AB6</f>
        <v>0</v>
      </c>
    </row>
    <row r="7" spans="1:29" ht="12.75">
      <c r="A7" t="s">
        <v>1</v>
      </c>
      <c r="B7">
        <f aca="true" t="shared" si="2" ref="B7:B24">+SUM(C7:Z7)</f>
        <v>7</v>
      </c>
      <c r="C7">
        <f t="shared" si="0"/>
        <v>3</v>
      </c>
      <c r="D7">
        <f aca="true" t="shared" si="3" ref="D7:R7">+MAX(D30,INT(D53/$AA7))</f>
        <v>3</v>
      </c>
      <c r="E7">
        <f t="shared" si="3"/>
        <v>0</v>
      </c>
      <c r="F7">
        <f t="shared" si="3"/>
        <v>0</v>
      </c>
      <c r="G7">
        <f t="shared" si="3"/>
        <v>0</v>
      </c>
      <c r="H7">
        <f t="shared" si="3"/>
        <v>0</v>
      </c>
      <c r="I7">
        <f t="shared" si="3"/>
        <v>0</v>
      </c>
      <c r="J7">
        <f t="shared" si="3"/>
        <v>0</v>
      </c>
      <c r="K7">
        <f t="shared" si="3"/>
        <v>0</v>
      </c>
      <c r="L7">
        <f t="shared" si="3"/>
        <v>0</v>
      </c>
      <c r="M7">
        <f t="shared" si="3"/>
        <v>1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0</v>
      </c>
      <c r="R7">
        <f t="shared" si="3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v>69500</v>
      </c>
      <c r="AB7">
        <v>7</v>
      </c>
      <c r="AC7">
        <f aca="true" t="shared" si="4" ref="AC7:AC24">+B7-AB7</f>
        <v>0</v>
      </c>
    </row>
    <row r="8" spans="1:29" ht="12.75">
      <c r="A8" t="s">
        <v>2</v>
      </c>
      <c r="B8">
        <f t="shared" si="2"/>
        <v>4</v>
      </c>
      <c r="C8">
        <f t="shared" si="0"/>
        <v>2</v>
      </c>
      <c r="D8">
        <f t="shared" si="1"/>
        <v>2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v>100000</v>
      </c>
      <c r="AB8">
        <v>4</v>
      </c>
      <c r="AC8">
        <f t="shared" si="4"/>
        <v>0</v>
      </c>
    </row>
    <row r="9" spans="1:29" ht="12.75">
      <c r="A9" t="s">
        <v>23</v>
      </c>
      <c r="B9">
        <f t="shared" si="2"/>
        <v>4</v>
      </c>
      <c r="C9">
        <f t="shared" si="0"/>
        <v>2</v>
      </c>
      <c r="D9">
        <f t="shared" si="1"/>
        <v>2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1"/>
        <v>0</v>
      </c>
      <c r="U9">
        <f t="shared" si="1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v>65000</v>
      </c>
      <c r="AB9">
        <v>4</v>
      </c>
      <c r="AC9">
        <f t="shared" si="4"/>
        <v>0</v>
      </c>
    </row>
    <row r="10" spans="1:29" ht="12.75">
      <c r="A10" t="s">
        <v>3</v>
      </c>
      <c r="B10">
        <f t="shared" si="2"/>
        <v>7</v>
      </c>
      <c r="C10">
        <f t="shared" si="0"/>
        <v>2</v>
      </c>
      <c r="D10">
        <f t="shared" si="1"/>
        <v>3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2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v>100000</v>
      </c>
      <c r="AB10">
        <v>7</v>
      </c>
      <c r="AC10">
        <f t="shared" si="4"/>
        <v>0</v>
      </c>
    </row>
    <row r="11" spans="1:29" ht="12.75">
      <c r="A11" t="s">
        <v>4</v>
      </c>
      <c r="B11">
        <f t="shared" si="2"/>
        <v>4</v>
      </c>
      <c r="C11">
        <f t="shared" si="0"/>
        <v>2</v>
      </c>
      <c r="D11">
        <f t="shared" si="1"/>
        <v>1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1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v>50000</v>
      </c>
      <c r="AB11">
        <v>4</v>
      </c>
      <c r="AC11">
        <f t="shared" si="4"/>
        <v>0</v>
      </c>
    </row>
    <row r="12" spans="1:29" ht="12.75">
      <c r="A12" t="s">
        <v>6</v>
      </c>
      <c r="B12">
        <f t="shared" si="2"/>
        <v>15</v>
      </c>
      <c r="C12">
        <f t="shared" si="0"/>
        <v>9</v>
      </c>
      <c r="D12">
        <f t="shared" si="1"/>
        <v>6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v>83000</v>
      </c>
      <c r="AB12">
        <v>15</v>
      </c>
      <c r="AC12">
        <f t="shared" si="4"/>
        <v>0</v>
      </c>
    </row>
    <row r="13" spans="1:29" ht="12.75">
      <c r="A13" t="s">
        <v>5</v>
      </c>
      <c r="B13">
        <f t="shared" si="2"/>
        <v>10</v>
      </c>
      <c r="C13">
        <f t="shared" si="0"/>
        <v>4</v>
      </c>
      <c r="D13">
        <f t="shared" si="1"/>
        <v>6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v>95000</v>
      </c>
      <c r="AB13">
        <v>10</v>
      </c>
      <c r="AC13">
        <f t="shared" si="4"/>
        <v>0</v>
      </c>
    </row>
    <row r="14" spans="1:29" ht="12.75">
      <c r="A14" t="s">
        <v>7</v>
      </c>
      <c r="B14">
        <f t="shared" si="2"/>
        <v>16</v>
      </c>
      <c r="C14">
        <f t="shared" si="0"/>
        <v>2</v>
      </c>
      <c r="D14">
        <f t="shared" si="1"/>
        <v>5</v>
      </c>
      <c r="E14">
        <f t="shared" si="1"/>
        <v>1</v>
      </c>
      <c r="F14">
        <f t="shared" si="1"/>
        <v>6</v>
      </c>
      <c r="G14">
        <f t="shared" si="1"/>
        <v>2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v>150000</v>
      </c>
      <c r="AB14">
        <v>16</v>
      </c>
      <c r="AC14">
        <f t="shared" si="4"/>
        <v>0</v>
      </c>
    </row>
    <row r="15" spans="1:29" ht="12.75">
      <c r="A15" t="s">
        <v>462</v>
      </c>
      <c r="B15">
        <f t="shared" si="2"/>
        <v>12</v>
      </c>
      <c r="C15">
        <f t="shared" si="0"/>
        <v>7</v>
      </c>
      <c r="D15">
        <f t="shared" si="1"/>
        <v>4</v>
      </c>
      <c r="E15">
        <f t="shared" si="1"/>
        <v>1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v>180000</v>
      </c>
      <c r="AB15">
        <v>12</v>
      </c>
      <c r="AC15">
        <f t="shared" si="4"/>
        <v>0</v>
      </c>
    </row>
    <row r="16" spans="1:29" ht="12.75">
      <c r="A16" t="s">
        <v>8</v>
      </c>
      <c r="B16">
        <f t="shared" si="2"/>
        <v>6</v>
      </c>
      <c r="C16">
        <f t="shared" si="0"/>
        <v>2</v>
      </c>
      <c r="D16">
        <f t="shared" si="1"/>
        <v>4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v>87000</v>
      </c>
      <c r="AB16">
        <v>6</v>
      </c>
      <c r="AC16">
        <f t="shared" si="4"/>
        <v>0</v>
      </c>
    </row>
    <row r="17" spans="1:29" ht="12.75">
      <c r="A17" t="s">
        <v>9</v>
      </c>
      <c r="B17">
        <f t="shared" si="2"/>
        <v>10</v>
      </c>
      <c r="C17">
        <f t="shared" si="0"/>
        <v>5</v>
      </c>
      <c r="D17">
        <f t="shared" si="1"/>
        <v>3</v>
      </c>
      <c r="E17">
        <f t="shared" si="1"/>
        <v>0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2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0</v>
      </c>
      <c r="O17">
        <f t="shared" si="1"/>
        <v>0</v>
      </c>
      <c r="P17">
        <f t="shared" si="1"/>
        <v>0</v>
      </c>
      <c r="Q17">
        <f t="shared" si="1"/>
        <v>0</v>
      </c>
      <c r="R17">
        <f t="shared" si="1"/>
        <v>0</v>
      </c>
      <c r="S17">
        <f t="shared" si="1"/>
        <v>0</v>
      </c>
      <c r="T17">
        <f t="shared" si="1"/>
        <v>0</v>
      </c>
      <c r="U17">
        <f aca="true" t="shared" si="5" ref="D17:Z24">+MAX(U40,INT(U63/$AA17))</f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  <c r="Z17">
        <f t="shared" si="5"/>
        <v>0</v>
      </c>
      <c r="AA17">
        <v>135000</v>
      </c>
      <c r="AB17">
        <v>10</v>
      </c>
      <c r="AC17">
        <f t="shared" si="4"/>
        <v>0</v>
      </c>
    </row>
    <row r="18" spans="1:29" ht="12.75">
      <c r="A18" t="s">
        <v>10</v>
      </c>
      <c r="B18">
        <f t="shared" si="2"/>
        <v>12</v>
      </c>
      <c r="C18">
        <f t="shared" si="0"/>
        <v>7</v>
      </c>
      <c r="D18">
        <f t="shared" si="5"/>
        <v>4</v>
      </c>
      <c r="E18">
        <f t="shared" si="5"/>
        <v>1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v>205000</v>
      </c>
      <c r="AB18">
        <v>12</v>
      </c>
      <c r="AC18">
        <f t="shared" si="4"/>
        <v>0</v>
      </c>
    </row>
    <row r="19" spans="1:29" ht="12.75">
      <c r="A19" t="s">
        <v>11</v>
      </c>
      <c r="B19">
        <f t="shared" si="2"/>
        <v>5</v>
      </c>
      <c r="C19">
        <f t="shared" si="0"/>
        <v>3</v>
      </c>
      <c r="D19">
        <f t="shared" si="5"/>
        <v>2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5"/>
        <v>0</v>
      </c>
      <c r="O19">
        <f t="shared" si="5"/>
        <v>0</v>
      </c>
      <c r="P19">
        <f t="shared" si="5"/>
        <v>0</v>
      </c>
      <c r="Q19">
        <f t="shared" si="5"/>
        <v>0</v>
      </c>
      <c r="R19">
        <f t="shared" si="5"/>
        <v>0</v>
      </c>
      <c r="S19">
        <f t="shared" si="5"/>
        <v>0</v>
      </c>
      <c r="T19">
        <f t="shared" si="5"/>
        <v>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v>100000</v>
      </c>
      <c r="AB19">
        <v>5</v>
      </c>
      <c r="AC19">
        <f t="shared" si="4"/>
        <v>0</v>
      </c>
    </row>
    <row r="20" spans="1:29" ht="12.75">
      <c r="A20" t="s">
        <v>12</v>
      </c>
      <c r="B20">
        <f t="shared" si="2"/>
        <v>4</v>
      </c>
      <c r="C20">
        <f t="shared" si="0"/>
        <v>2</v>
      </c>
      <c r="D20">
        <f t="shared" si="5"/>
        <v>1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1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v>50000</v>
      </c>
      <c r="AB20">
        <v>4</v>
      </c>
      <c r="AC20">
        <f t="shared" si="4"/>
        <v>0</v>
      </c>
    </row>
    <row r="21" spans="1:29" ht="12.75">
      <c r="A21" t="s">
        <v>13</v>
      </c>
      <c r="B21">
        <f>+SUM(C21:Z21)</f>
        <v>8</v>
      </c>
      <c r="C21">
        <f>+MAX(C44,INT(C67/$AA21))</f>
        <v>1</v>
      </c>
      <c r="D21">
        <f>+MAX(D44,INT(D67/$AA21))</f>
        <v>3</v>
      </c>
      <c r="E21">
        <f>+MAX(E44,INT(E67/$AA21))</f>
        <v>0</v>
      </c>
      <c r="F21">
        <f>+MAX(F44,INT(F67/$AA21))</f>
        <v>0</v>
      </c>
      <c r="G21">
        <f>+MAX(G44,INT(G67/$AA21))</f>
        <v>0</v>
      </c>
      <c r="H21">
        <f>+MAX(H44,INT(H67/$AA21))</f>
        <v>4</v>
      </c>
      <c r="I21">
        <f>+MAX(I44,INT(I67/$AA21))</f>
        <v>0</v>
      </c>
      <c r="J21">
        <f>+MAX(J44,INT(J67/$AA21))</f>
        <v>0</v>
      </c>
      <c r="K21">
        <f>+MAX(K44,INT(K67/$AA21))</f>
        <v>0</v>
      </c>
      <c r="L21">
        <f>+MAX(L44,INT(L67/$AA21))</f>
        <v>0</v>
      </c>
      <c r="M21">
        <f>+MAX(M44,INT(M67/$AA21))</f>
        <v>0</v>
      </c>
      <c r="N21">
        <f>+MAX(N44,INT(N67/$AA21))</f>
        <v>0</v>
      </c>
      <c r="O21">
        <f>+MAX(O44,INT(O67/$AA21))</f>
        <v>0</v>
      </c>
      <c r="P21">
        <f>+MAX(P44,INT(P67/$AA21))</f>
        <v>0</v>
      </c>
      <c r="Q21">
        <f>+MAX(Q44,INT(Q67/$AA21))</f>
        <v>0</v>
      </c>
      <c r="R21">
        <f>+MAX(R44,INT(R67/$AA21))</f>
        <v>0</v>
      </c>
      <c r="S21">
        <f>+MAX(S44,INT(S67/$AA21))</f>
        <v>0</v>
      </c>
      <c r="T21">
        <f>+MAX(T44,INT(T67/$AA21))</f>
        <v>0</v>
      </c>
      <c r="U21">
        <f>+MAX(U44,INT(U67/$AA21))</f>
        <v>0</v>
      </c>
      <c r="V21">
        <f>+MAX(V44,INT(V67/$AA21))</f>
        <v>0</v>
      </c>
      <c r="W21">
        <f>+MAX(W44,INT(W67/$AA21))</f>
        <v>0</v>
      </c>
      <c r="X21">
        <f>+MAX(X44,INT(X67/$AA21))</f>
        <v>0</v>
      </c>
      <c r="Y21">
        <f>+MAX(Y44,INT(Y67/$AA21))</f>
        <v>0</v>
      </c>
      <c r="Z21">
        <f>+MAX(Z44,INT(Z67/$AA21))</f>
        <v>0</v>
      </c>
      <c r="AA21">
        <v>90000</v>
      </c>
      <c r="AB21">
        <v>8</v>
      </c>
      <c r="AC21">
        <f>+B21-AB21</f>
        <v>0</v>
      </c>
    </row>
    <row r="22" spans="1:29" ht="12.75">
      <c r="A22" t="s">
        <v>27</v>
      </c>
      <c r="B22">
        <f>+SUM(C22:Z22)</f>
        <v>3</v>
      </c>
      <c r="C22">
        <f>+MAX(C45,INT(C68/$AA22))</f>
        <v>2</v>
      </c>
      <c r="D22">
        <f>+MAX(D45,INT(D68/$AA22))</f>
        <v>1</v>
      </c>
      <c r="E22">
        <f>+MAX(E45,INT(E68/$AA22))</f>
        <v>0</v>
      </c>
      <c r="F22">
        <f>+MAX(F45,INT(F68/$AA22))</f>
        <v>0</v>
      </c>
      <c r="G22">
        <f>+MAX(G45,INT(G68/$AA22))</f>
        <v>0</v>
      </c>
      <c r="H22">
        <f>+MAX(H45,INT(H68/$AA22))</f>
        <v>0</v>
      </c>
      <c r="I22">
        <f>+MAX(I45,INT(I68/$AA22))</f>
        <v>0</v>
      </c>
      <c r="J22">
        <f>+MAX(J45,INT(J68/$AA22))</f>
        <v>0</v>
      </c>
      <c r="K22">
        <f>+MAX(K45,INT(K68/$AA22))</f>
        <v>0</v>
      </c>
      <c r="L22">
        <f>+MAX(L45,INT(L68/$AA22))</f>
        <v>0</v>
      </c>
      <c r="M22">
        <f>+MAX(M45,INT(M68/$AA22))</f>
        <v>0</v>
      </c>
      <c r="N22">
        <f>+MAX(N45,INT(N68/$AA22))</f>
        <v>0</v>
      </c>
      <c r="O22">
        <f>+MAX(O45,INT(O68/$AA22))</f>
        <v>0</v>
      </c>
      <c r="P22">
        <f>+MAX(P45,INT(P68/$AA22))</f>
        <v>0</v>
      </c>
      <c r="Q22">
        <f>+MAX(Q45,INT(Q68/$AA22))</f>
        <v>0</v>
      </c>
      <c r="R22">
        <f>+MAX(R45,INT(R68/$AA22))</f>
        <v>0</v>
      </c>
      <c r="S22">
        <f>+MAX(S45,INT(S68/$AA22))</f>
        <v>0</v>
      </c>
      <c r="T22">
        <f>+MAX(T45,INT(T68/$AA22))</f>
        <v>0</v>
      </c>
      <c r="U22">
        <f>+MAX(U45,INT(U68/$AA22))</f>
        <v>0</v>
      </c>
      <c r="V22">
        <f>+MAX(V45,INT(V68/$AA22))</f>
        <v>0</v>
      </c>
      <c r="W22">
        <f>+MAX(W45,INT(W68/$AA22))</f>
        <v>0</v>
      </c>
      <c r="X22">
        <f>+MAX(X45,INT(X68/$AA22))</f>
        <v>0</v>
      </c>
      <c r="Y22">
        <f>+MAX(Y45,INT(Y68/$AA22))</f>
        <v>0</v>
      </c>
      <c r="Z22">
        <f>+MAX(Z45,INT(Z68/$AA22))</f>
        <v>0</v>
      </c>
      <c r="AA22">
        <v>40000</v>
      </c>
      <c r="AB22">
        <v>3</v>
      </c>
      <c r="AC22">
        <f>+B22-AB22</f>
        <v>0</v>
      </c>
    </row>
    <row r="23" spans="1:29" ht="12.75">
      <c r="A23" t="s">
        <v>14</v>
      </c>
      <c r="B23">
        <f t="shared" si="2"/>
        <v>1</v>
      </c>
      <c r="C23">
        <f t="shared" si="0"/>
        <v>1</v>
      </c>
      <c r="D23">
        <f t="shared" si="5"/>
        <v>0</v>
      </c>
      <c r="E23">
        <f t="shared" si="5"/>
        <v>0</v>
      </c>
      <c r="F23">
        <f t="shared" si="5"/>
        <v>0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  <c r="O23">
        <f t="shared" si="5"/>
        <v>0</v>
      </c>
      <c r="P23">
        <f t="shared" si="5"/>
        <v>0</v>
      </c>
      <c r="Q23">
        <f t="shared" si="5"/>
        <v>0</v>
      </c>
      <c r="R23">
        <f t="shared" si="5"/>
        <v>0</v>
      </c>
      <c r="S23">
        <f t="shared" si="5"/>
        <v>0</v>
      </c>
      <c r="T23">
        <f t="shared" si="5"/>
        <v>0</v>
      </c>
      <c r="U23">
        <f t="shared" si="5"/>
        <v>0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  <c r="Z23">
        <f t="shared" si="5"/>
        <v>0</v>
      </c>
      <c r="AA23">
        <v>100000</v>
      </c>
      <c r="AB23">
        <v>1</v>
      </c>
      <c r="AC23">
        <f t="shared" si="4"/>
        <v>0</v>
      </c>
    </row>
    <row r="24" spans="1:29" ht="12.75">
      <c r="A24" t="s">
        <v>15</v>
      </c>
      <c r="B24">
        <f t="shared" si="2"/>
        <v>1</v>
      </c>
      <c r="C24">
        <f t="shared" si="0"/>
        <v>1</v>
      </c>
      <c r="D24">
        <f t="shared" si="5"/>
        <v>0</v>
      </c>
      <c r="E24">
        <f t="shared" si="5"/>
        <v>0</v>
      </c>
      <c r="F24">
        <f t="shared" si="5"/>
        <v>0</v>
      </c>
      <c r="G24">
        <f t="shared" si="5"/>
        <v>0</v>
      </c>
      <c r="H24">
        <f t="shared" si="5"/>
        <v>0</v>
      </c>
      <c r="I24">
        <f t="shared" si="5"/>
        <v>0</v>
      </c>
      <c r="J24">
        <f t="shared" si="5"/>
        <v>0</v>
      </c>
      <c r="K24">
        <f t="shared" si="5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>
        <f t="shared" si="5"/>
        <v>0</v>
      </c>
      <c r="Q24">
        <f t="shared" si="5"/>
        <v>0</v>
      </c>
      <c r="R24">
        <f t="shared" si="5"/>
        <v>0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v>100000</v>
      </c>
      <c r="AB24">
        <v>1</v>
      </c>
      <c r="AC24">
        <f t="shared" si="4"/>
        <v>0</v>
      </c>
    </row>
    <row r="25" spans="1:26" ht="12.75">
      <c r="A25" t="s">
        <v>28</v>
      </c>
      <c r="B25">
        <f aca="true" t="shared" si="6" ref="B25:Z25">SUM(B6:B24)</f>
        <v>150</v>
      </c>
      <c r="C25">
        <f t="shared" si="6"/>
        <v>66</v>
      </c>
      <c r="D25">
        <f t="shared" si="6"/>
        <v>61</v>
      </c>
      <c r="E25">
        <f t="shared" si="6"/>
        <v>4</v>
      </c>
      <c r="F25">
        <f t="shared" si="6"/>
        <v>6</v>
      </c>
      <c r="G25">
        <f t="shared" si="6"/>
        <v>2</v>
      </c>
      <c r="H25">
        <f t="shared" si="6"/>
        <v>4</v>
      </c>
      <c r="I25">
        <f t="shared" si="6"/>
        <v>2</v>
      </c>
      <c r="J25">
        <f t="shared" si="6"/>
        <v>2</v>
      </c>
      <c r="K25">
        <f t="shared" si="6"/>
        <v>1</v>
      </c>
      <c r="L25">
        <f t="shared" si="6"/>
        <v>0</v>
      </c>
      <c r="M25">
        <f t="shared" si="6"/>
        <v>1</v>
      </c>
      <c r="N25">
        <f t="shared" si="6"/>
        <v>1</v>
      </c>
      <c r="O25">
        <f t="shared" si="6"/>
        <v>0</v>
      </c>
      <c r="P25">
        <f t="shared" si="6"/>
        <v>0</v>
      </c>
      <c r="Q25">
        <f t="shared" si="6"/>
        <v>0</v>
      </c>
      <c r="R25">
        <f t="shared" si="6"/>
        <v>0</v>
      </c>
      <c r="S25">
        <f t="shared" si="6"/>
        <v>0</v>
      </c>
      <c r="T25">
        <f t="shared" si="6"/>
        <v>0</v>
      </c>
      <c r="U25">
        <f t="shared" si="6"/>
        <v>0</v>
      </c>
      <c r="V25">
        <f t="shared" si="6"/>
        <v>0</v>
      </c>
      <c r="W25">
        <f t="shared" si="6"/>
        <v>0</v>
      </c>
      <c r="X25">
        <f t="shared" si="6"/>
        <v>0</v>
      </c>
      <c r="Y25">
        <f t="shared" si="6"/>
        <v>0</v>
      </c>
      <c r="Z25">
        <f t="shared" si="6"/>
        <v>0</v>
      </c>
    </row>
    <row r="27" ht="12.75">
      <c r="A27" t="s">
        <v>466</v>
      </c>
    </row>
    <row r="28" spans="1:26" ht="12.75">
      <c r="A28" t="s">
        <v>34</v>
      </c>
      <c r="B28" t="s">
        <v>460</v>
      </c>
      <c r="C28" t="s">
        <v>69</v>
      </c>
      <c r="D28" t="s">
        <v>64</v>
      </c>
      <c r="E28" t="s">
        <v>72</v>
      </c>
      <c r="F28" t="s">
        <v>269</v>
      </c>
      <c r="G28" t="s">
        <v>273</v>
      </c>
      <c r="H28" t="s">
        <v>384</v>
      </c>
      <c r="I28" t="s">
        <v>329</v>
      </c>
      <c r="J28" t="s">
        <v>167</v>
      </c>
      <c r="K28" t="s">
        <v>211</v>
      </c>
      <c r="L28" t="s">
        <v>90</v>
      </c>
      <c r="M28" t="s">
        <v>111</v>
      </c>
      <c r="N28" t="s">
        <v>373</v>
      </c>
      <c r="O28" t="s">
        <v>388</v>
      </c>
      <c r="P28" t="s">
        <v>113</v>
      </c>
      <c r="Q28" t="s">
        <v>171</v>
      </c>
      <c r="R28" t="s">
        <v>172</v>
      </c>
      <c r="S28" t="s">
        <v>135</v>
      </c>
      <c r="T28" t="s">
        <v>389</v>
      </c>
      <c r="U28" t="s">
        <v>137</v>
      </c>
      <c r="V28" t="s">
        <v>376</v>
      </c>
      <c r="W28" t="s">
        <v>395</v>
      </c>
      <c r="X28" t="s">
        <v>405</v>
      </c>
      <c r="Y28" t="s">
        <v>400</v>
      </c>
      <c r="Z28" t="s">
        <v>402</v>
      </c>
    </row>
    <row r="29" spans="1:4" ht="12.75">
      <c r="A29" t="s">
        <v>0</v>
      </c>
      <c r="B29">
        <f>+SUM(C29:Z29)</f>
        <v>8</v>
      </c>
      <c r="C29">
        <v>2</v>
      </c>
      <c r="D29">
        <v>6</v>
      </c>
    </row>
    <row r="30" spans="1:4" ht="12.75">
      <c r="A30" t="s">
        <v>1</v>
      </c>
      <c r="B30">
        <f aca="true" t="shared" si="7" ref="B30:B47">+SUM(C30:Z30)</f>
        <v>3</v>
      </c>
      <c r="D30">
        <v>3</v>
      </c>
    </row>
    <row r="31" spans="1:4" ht="12.75">
      <c r="A31" t="s">
        <v>2</v>
      </c>
      <c r="B31">
        <f t="shared" si="7"/>
        <v>1</v>
      </c>
      <c r="D31">
        <v>1</v>
      </c>
    </row>
    <row r="32" spans="1:3" ht="12.75">
      <c r="A32" t="s">
        <v>23</v>
      </c>
      <c r="B32">
        <f t="shared" si="7"/>
        <v>1</v>
      </c>
      <c r="C32">
        <v>1</v>
      </c>
    </row>
    <row r="33" spans="1:10" ht="12.75">
      <c r="A33" t="s">
        <v>3</v>
      </c>
      <c r="B33">
        <f t="shared" si="7"/>
        <v>2</v>
      </c>
      <c r="D33">
        <v>1</v>
      </c>
      <c r="J33">
        <v>1</v>
      </c>
    </row>
    <row r="34" spans="1:3" ht="12.75">
      <c r="A34" t="s">
        <v>4</v>
      </c>
      <c r="B34">
        <f t="shared" si="7"/>
        <v>1</v>
      </c>
      <c r="C34">
        <v>1</v>
      </c>
    </row>
    <row r="35" spans="1:4" ht="12.75">
      <c r="A35" t="s">
        <v>6</v>
      </c>
      <c r="B35">
        <f t="shared" si="7"/>
        <v>9</v>
      </c>
      <c r="C35">
        <v>8</v>
      </c>
      <c r="D35">
        <v>1</v>
      </c>
    </row>
    <row r="36" spans="1:4" ht="12.75">
      <c r="A36" t="s">
        <v>5</v>
      </c>
      <c r="B36">
        <f t="shared" si="7"/>
        <v>5</v>
      </c>
      <c r="C36">
        <v>1</v>
      </c>
      <c r="D36">
        <v>4</v>
      </c>
    </row>
    <row r="37" spans="1:6" ht="12.75">
      <c r="A37" t="s">
        <v>7</v>
      </c>
      <c r="B37">
        <f t="shared" si="7"/>
        <v>4</v>
      </c>
      <c r="F37">
        <v>4</v>
      </c>
    </row>
    <row r="38" spans="1:3" ht="12.75">
      <c r="A38" t="s">
        <v>462</v>
      </c>
      <c r="B38">
        <f t="shared" si="7"/>
        <v>3</v>
      </c>
      <c r="C38">
        <v>3</v>
      </c>
    </row>
    <row r="39" spans="1:4" ht="12.75">
      <c r="A39" t="s">
        <v>8</v>
      </c>
      <c r="B39">
        <f t="shared" si="7"/>
        <v>2</v>
      </c>
      <c r="D39">
        <v>2</v>
      </c>
    </row>
    <row r="40" spans="1:3" ht="12.75">
      <c r="A40" t="s">
        <v>9</v>
      </c>
      <c r="B40">
        <f t="shared" si="7"/>
        <v>4</v>
      </c>
      <c r="C40">
        <v>4</v>
      </c>
    </row>
    <row r="41" spans="1:3" ht="12.75">
      <c r="A41" t="s">
        <v>10</v>
      </c>
      <c r="B41">
        <f t="shared" si="7"/>
        <v>1</v>
      </c>
      <c r="C41">
        <v>1</v>
      </c>
    </row>
    <row r="42" spans="1:3" ht="12.75">
      <c r="A42" t="s">
        <v>11</v>
      </c>
      <c r="B42">
        <f t="shared" si="7"/>
        <v>1</v>
      </c>
      <c r="C42">
        <v>1</v>
      </c>
    </row>
    <row r="43" spans="1:3" ht="12.75">
      <c r="A43" t="s">
        <v>12</v>
      </c>
      <c r="B43">
        <f t="shared" si="7"/>
        <v>1</v>
      </c>
      <c r="C43">
        <v>1</v>
      </c>
    </row>
    <row r="44" spans="1:8" ht="12.75">
      <c r="A44" t="s">
        <v>13</v>
      </c>
      <c r="B44">
        <f>+SUM(C44:Z44)</f>
        <v>3</v>
      </c>
      <c r="D44">
        <v>1</v>
      </c>
      <c r="H44">
        <v>2</v>
      </c>
    </row>
    <row r="45" spans="1:3" ht="12.75">
      <c r="A45" t="s">
        <v>27</v>
      </c>
      <c r="B45">
        <f>+SUM(C45:Z45)</f>
        <v>1</v>
      </c>
      <c r="C45">
        <v>1</v>
      </c>
    </row>
    <row r="46" spans="1:3" ht="12.75">
      <c r="A46" t="s">
        <v>14</v>
      </c>
      <c r="B46">
        <f t="shared" si="7"/>
        <v>1</v>
      </c>
      <c r="C46">
        <v>1</v>
      </c>
    </row>
    <row r="47" spans="1:3" ht="12.75">
      <c r="A47" t="s">
        <v>15</v>
      </c>
      <c r="B47">
        <f t="shared" si="7"/>
        <v>1</v>
      </c>
      <c r="C47">
        <v>1</v>
      </c>
    </row>
    <row r="48" spans="1:26" ht="12.75">
      <c r="A48" t="s">
        <v>28</v>
      </c>
      <c r="B48">
        <f>SUM(B29:B47)</f>
        <v>52</v>
      </c>
      <c r="C48">
        <f aca="true" t="shared" si="8" ref="C48:Z48">SUM(C29:C47)</f>
        <v>26</v>
      </c>
      <c r="D48">
        <f t="shared" si="8"/>
        <v>19</v>
      </c>
      <c r="E48">
        <f t="shared" si="8"/>
        <v>0</v>
      </c>
      <c r="F48">
        <f t="shared" si="8"/>
        <v>4</v>
      </c>
      <c r="G48">
        <f t="shared" si="8"/>
        <v>0</v>
      </c>
      <c r="H48">
        <f t="shared" si="8"/>
        <v>2</v>
      </c>
      <c r="I48">
        <f t="shared" si="8"/>
        <v>0</v>
      </c>
      <c r="J48">
        <f t="shared" si="8"/>
        <v>1</v>
      </c>
      <c r="K48">
        <f t="shared" si="8"/>
        <v>0</v>
      </c>
      <c r="L48">
        <f t="shared" si="8"/>
        <v>0</v>
      </c>
      <c r="M48">
        <f t="shared" si="8"/>
        <v>0</v>
      </c>
      <c r="N48">
        <f t="shared" si="8"/>
        <v>0</v>
      </c>
      <c r="O48">
        <f t="shared" si="8"/>
        <v>0</v>
      </c>
      <c r="P48">
        <f t="shared" si="8"/>
        <v>0</v>
      </c>
      <c r="Q48">
        <f t="shared" si="8"/>
        <v>0</v>
      </c>
      <c r="R48">
        <f t="shared" si="8"/>
        <v>0</v>
      </c>
      <c r="S48">
        <f t="shared" si="8"/>
        <v>0</v>
      </c>
      <c r="T48">
        <f t="shared" si="8"/>
        <v>0</v>
      </c>
      <c r="U48">
        <f t="shared" si="8"/>
        <v>0</v>
      </c>
      <c r="V48">
        <f t="shared" si="8"/>
        <v>0</v>
      </c>
      <c r="W48">
        <f t="shared" si="8"/>
        <v>0</v>
      </c>
      <c r="X48">
        <f t="shared" si="8"/>
        <v>0</v>
      </c>
      <c r="Y48">
        <f t="shared" si="8"/>
        <v>0</v>
      </c>
      <c r="Z48">
        <f t="shared" si="8"/>
        <v>0</v>
      </c>
    </row>
    <row r="50" ht="12.75">
      <c r="A50" t="s">
        <v>465</v>
      </c>
    </row>
    <row r="51" spans="1:26" ht="12.75">
      <c r="A51" t="s">
        <v>34</v>
      </c>
      <c r="B51" t="s">
        <v>460</v>
      </c>
      <c r="C51" t="s">
        <v>69</v>
      </c>
      <c r="D51" t="s">
        <v>64</v>
      </c>
      <c r="E51" t="s">
        <v>72</v>
      </c>
      <c r="F51" t="s">
        <v>269</v>
      </c>
      <c r="G51" t="s">
        <v>273</v>
      </c>
      <c r="H51" t="s">
        <v>384</v>
      </c>
      <c r="I51" t="s">
        <v>329</v>
      </c>
      <c r="J51" t="s">
        <v>167</v>
      </c>
      <c r="K51" t="s">
        <v>211</v>
      </c>
      <c r="L51" t="s">
        <v>90</v>
      </c>
      <c r="M51" t="s">
        <v>111</v>
      </c>
      <c r="N51" t="s">
        <v>373</v>
      </c>
      <c r="O51" t="s">
        <v>388</v>
      </c>
      <c r="P51" t="s">
        <v>113</v>
      </c>
      <c r="Q51" t="s">
        <v>171</v>
      </c>
      <c r="R51" t="s">
        <v>172</v>
      </c>
      <c r="S51" t="s">
        <v>135</v>
      </c>
      <c r="T51" t="s">
        <v>389</v>
      </c>
      <c r="U51" t="s">
        <v>137</v>
      </c>
      <c r="V51" t="s">
        <v>376</v>
      </c>
      <c r="W51" t="s">
        <v>395</v>
      </c>
      <c r="X51" t="s">
        <v>405</v>
      </c>
      <c r="Y51" t="s">
        <v>400</v>
      </c>
      <c r="Z51" t="s">
        <v>402</v>
      </c>
    </row>
    <row r="52" spans="1:5" ht="12.75">
      <c r="A52" t="s">
        <v>0</v>
      </c>
      <c r="B52">
        <f>+SUM(C52:Z52)</f>
        <v>4226012</v>
      </c>
      <c r="C52">
        <v>1730154</v>
      </c>
      <c r="D52">
        <v>2178296</v>
      </c>
      <c r="E52">
        <v>317562</v>
      </c>
    </row>
    <row r="53" spans="1:16" ht="12.75">
      <c r="A53" t="s">
        <v>1</v>
      </c>
      <c r="B53">
        <f aca="true" t="shared" si="9" ref="B53:B70">+SUM(C53:Z53)</f>
        <v>648384</v>
      </c>
      <c r="C53">
        <v>208642</v>
      </c>
      <c r="D53">
        <v>276415</v>
      </c>
      <c r="E53">
        <v>27440</v>
      </c>
      <c r="M53">
        <v>81135</v>
      </c>
      <c r="P53">
        <v>54752</v>
      </c>
    </row>
    <row r="54" spans="1:5" ht="12.75">
      <c r="A54" t="s">
        <v>2</v>
      </c>
      <c r="B54">
        <f t="shared" si="9"/>
        <v>559222</v>
      </c>
      <c r="C54">
        <v>248907</v>
      </c>
      <c r="D54">
        <v>252201</v>
      </c>
      <c r="E54">
        <v>58114</v>
      </c>
    </row>
    <row r="55" spans="1:21" ht="12.75">
      <c r="A55" t="s">
        <v>23</v>
      </c>
      <c r="B55">
        <f t="shared" si="9"/>
        <v>399441</v>
      </c>
      <c r="C55">
        <v>194372</v>
      </c>
      <c r="D55">
        <v>136027</v>
      </c>
      <c r="S55">
        <v>40864</v>
      </c>
      <c r="U55">
        <v>28178</v>
      </c>
    </row>
    <row r="56" spans="1:18" ht="12.75">
      <c r="A56" t="s">
        <v>3</v>
      </c>
      <c r="B56">
        <f t="shared" si="9"/>
        <v>871019</v>
      </c>
      <c r="C56">
        <v>224883</v>
      </c>
      <c r="D56">
        <v>322833</v>
      </c>
      <c r="J56">
        <v>225878</v>
      </c>
      <c r="Q56">
        <v>50749</v>
      </c>
      <c r="R56">
        <v>46676</v>
      </c>
    </row>
    <row r="57" spans="1:11" ht="12.75">
      <c r="A57" t="s">
        <v>4</v>
      </c>
      <c r="B57">
        <f t="shared" si="9"/>
        <v>327751</v>
      </c>
      <c r="C57">
        <v>143610</v>
      </c>
      <c r="D57">
        <v>84982</v>
      </c>
      <c r="K57">
        <v>99159</v>
      </c>
    </row>
    <row r="58" spans="1:5" ht="12.75">
      <c r="A58" t="s">
        <v>6</v>
      </c>
      <c r="B58">
        <f t="shared" si="9"/>
        <v>1370220</v>
      </c>
      <c r="C58">
        <v>748746</v>
      </c>
      <c r="D58">
        <v>574596</v>
      </c>
      <c r="E58">
        <v>46878</v>
      </c>
    </row>
    <row r="59" spans="1:5" ht="12.75">
      <c r="A59" t="s">
        <v>5</v>
      </c>
      <c r="B59">
        <f t="shared" si="9"/>
        <v>1077921</v>
      </c>
      <c r="C59">
        <v>467319</v>
      </c>
      <c r="D59">
        <v>572849</v>
      </c>
      <c r="E59">
        <v>37753</v>
      </c>
    </row>
    <row r="60" spans="1:12" ht="12.75">
      <c r="A60" t="s">
        <v>7</v>
      </c>
      <c r="B60">
        <f t="shared" si="9"/>
        <v>2837039</v>
      </c>
      <c r="C60">
        <v>316222</v>
      </c>
      <c r="D60">
        <v>796173</v>
      </c>
      <c r="E60">
        <v>282693</v>
      </c>
      <c r="F60">
        <v>935756</v>
      </c>
      <c r="G60">
        <v>416355</v>
      </c>
      <c r="L60">
        <v>89840</v>
      </c>
    </row>
    <row r="61" spans="1:5" ht="12.75">
      <c r="A61" t="s">
        <v>462</v>
      </c>
      <c r="B61">
        <f t="shared" si="9"/>
        <v>2311561</v>
      </c>
      <c r="C61">
        <v>1277458</v>
      </c>
      <c r="D61">
        <v>838987</v>
      </c>
      <c r="E61">
        <v>195116</v>
      </c>
    </row>
    <row r="62" spans="1:5" ht="12.75">
      <c r="A62" t="s">
        <v>8</v>
      </c>
      <c r="B62">
        <f t="shared" si="9"/>
        <v>639762</v>
      </c>
      <c r="C62">
        <v>257392</v>
      </c>
      <c r="D62">
        <v>352342</v>
      </c>
      <c r="E62">
        <v>30028</v>
      </c>
    </row>
    <row r="63" spans="1:9" ht="12.75">
      <c r="A63" t="s">
        <v>9</v>
      </c>
      <c r="B63">
        <f t="shared" si="9"/>
        <v>1584627</v>
      </c>
      <c r="C63">
        <v>789427</v>
      </c>
      <c r="D63">
        <v>524488</v>
      </c>
      <c r="I63">
        <v>270712</v>
      </c>
    </row>
    <row r="64" spans="1:5" ht="12.75">
      <c r="A64" t="s">
        <v>10</v>
      </c>
      <c r="B64">
        <f t="shared" si="9"/>
        <v>2859806</v>
      </c>
      <c r="C64">
        <v>1592162</v>
      </c>
      <c r="D64">
        <v>1002862</v>
      </c>
      <c r="E64">
        <v>264782</v>
      </c>
    </row>
    <row r="65" spans="1:5" ht="12.75">
      <c r="A65" t="s">
        <v>11</v>
      </c>
      <c r="B65">
        <f t="shared" si="9"/>
        <v>627642</v>
      </c>
      <c r="C65">
        <v>379011</v>
      </c>
      <c r="D65">
        <v>207998</v>
      </c>
      <c r="E65">
        <v>40633</v>
      </c>
    </row>
    <row r="66" spans="1:22" ht="12.75">
      <c r="A66" t="s">
        <v>12</v>
      </c>
      <c r="B66">
        <f t="shared" si="9"/>
        <v>319911</v>
      </c>
      <c r="C66">
        <v>139132</v>
      </c>
      <c r="D66">
        <v>74158</v>
      </c>
      <c r="E66">
        <v>14337</v>
      </c>
      <c r="N66">
        <v>77872</v>
      </c>
      <c r="V66">
        <v>14412</v>
      </c>
    </row>
    <row r="67" spans="1:20" ht="12.75">
      <c r="A67" t="s">
        <v>13</v>
      </c>
      <c r="B67">
        <f>+SUM(C67:Z67)</f>
        <v>1000945</v>
      </c>
      <c r="C67">
        <v>146148</v>
      </c>
      <c r="D67">
        <v>318112</v>
      </c>
      <c r="E67">
        <v>36373</v>
      </c>
      <c r="H67">
        <v>399600</v>
      </c>
      <c r="O67">
        <v>62514</v>
      </c>
      <c r="T67">
        <v>38198</v>
      </c>
    </row>
    <row r="68" spans="1:23" ht="12.75">
      <c r="A68" t="s">
        <v>27</v>
      </c>
      <c r="B68">
        <f>+SUM(C68:Z68)</f>
        <v>169901</v>
      </c>
      <c r="C68">
        <v>84382</v>
      </c>
      <c r="D68">
        <v>69858</v>
      </c>
      <c r="E68">
        <v>5292</v>
      </c>
      <c r="W68">
        <v>10369</v>
      </c>
    </row>
    <row r="69" spans="1:26" ht="12.75">
      <c r="A69" t="s">
        <v>14</v>
      </c>
      <c r="B69">
        <f t="shared" si="9"/>
        <v>33943</v>
      </c>
      <c r="C69">
        <v>22484</v>
      </c>
      <c r="D69">
        <v>2985</v>
      </c>
      <c r="E69">
        <v>5659</v>
      </c>
      <c r="Y69">
        <v>1557</v>
      </c>
      <c r="Z69">
        <v>1258</v>
      </c>
    </row>
    <row r="70" spans="1:24" ht="12.75">
      <c r="A70" t="s">
        <v>15</v>
      </c>
      <c r="B70">
        <f t="shared" si="9"/>
        <v>27593</v>
      </c>
      <c r="C70">
        <v>16102</v>
      </c>
      <c r="D70">
        <v>5246</v>
      </c>
      <c r="X70">
        <v>6245</v>
      </c>
    </row>
    <row r="71" spans="1:26" ht="12.75">
      <c r="A71" t="s">
        <v>28</v>
      </c>
      <c r="B71">
        <f>SUM(B52:B70)</f>
        <v>21892700</v>
      </c>
      <c r="C71">
        <f aca="true" t="shared" si="10" ref="C71:Z71">SUM(C52:C70)</f>
        <v>8986553</v>
      </c>
      <c r="D71">
        <f t="shared" si="10"/>
        <v>8591408</v>
      </c>
      <c r="E71">
        <f t="shared" si="10"/>
        <v>1362660</v>
      </c>
      <c r="F71">
        <f t="shared" si="10"/>
        <v>935756</v>
      </c>
      <c r="G71">
        <f t="shared" si="10"/>
        <v>416355</v>
      </c>
      <c r="H71">
        <f t="shared" si="10"/>
        <v>399600</v>
      </c>
      <c r="I71">
        <f t="shared" si="10"/>
        <v>270712</v>
      </c>
      <c r="J71">
        <f t="shared" si="10"/>
        <v>225878</v>
      </c>
      <c r="K71">
        <f t="shared" si="10"/>
        <v>99159</v>
      </c>
      <c r="L71">
        <f t="shared" si="10"/>
        <v>89840</v>
      </c>
      <c r="M71">
        <f t="shared" si="10"/>
        <v>81135</v>
      </c>
      <c r="N71">
        <f t="shared" si="10"/>
        <v>77872</v>
      </c>
      <c r="O71">
        <f t="shared" si="10"/>
        <v>62514</v>
      </c>
      <c r="P71">
        <f t="shared" si="10"/>
        <v>54752</v>
      </c>
      <c r="Q71">
        <f t="shared" si="10"/>
        <v>50749</v>
      </c>
      <c r="R71">
        <f t="shared" si="10"/>
        <v>46676</v>
      </c>
      <c r="S71">
        <f t="shared" si="10"/>
        <v>40864</v>
      </c>
      <c r="T71">
        <f t="shared" si="10"/>
        <v>38198</v>
      </c>
      <c r="U71">
        <f t="shared" si="10"/>
        <v>28178</v>
      </c>
      <c r="V71">
        <f t="shared" si="10"/>
        <v>14412</v>
      </c>
      <c r="W71">
        <f t="shared" si="10"/>
        <v>10369</v>
      </c>
      <c r="X71">
        <f t="shared" si="10"/>
        <v>6245</v>
      </c>
      <c r="Y71">
        <f t="shared" si="10"/>
        <v>1557</v>
      </c>
      <c r="Z71">
        <f t="shared" si="10"/>
        <v>1258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6.57421875" style="0" customWidth="1"/>
    <col min="2" max="2" width="9.8515625" style="0" customWidth="1"/>
    <col min="3" max="3" width="9.28125" style="0" customWidth="1"/>
    <col min="4" max="16384" width="9.140625" style="0" customWidth="1"/>
  </cols>
  <sheetData>
    <row r="1" spans="4:9" ht="12.75">
      <c r="D1" s="177" t="s">
        <v>33</v>
      </c>
      <c r="E1" s="177"/>
      <c r="F1" s="177"/>
      <c r="G1" s="177"/>
      <c r="H1" s="177"/>
      <c r="I1" s="177"/>
    </row>
    <row r="2" spans="1:9" ht="12.75">
      <c r="A2" s="2" t="s">
        <v>34</v>
      </c>
      <c r="B2" s="2" t="s">
        <v>30</v>
      </c>
      <c r="C2" s="2" t="s">
        <v>29</v>
      </c>
      <c r="D2" s="16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</row>
    <row r="3" spans="1:9" ht="12.75">
      <c r="A3" s="21" t="s">
        <v>0</v>
      </c>
      <c r="B3" s="4" t="s">
        <v>31</v>
      </c>
      <c r="C3" s="6">
        <v>8</v>
      </c>
      <c r="D3" s="17">
        <v>8202220</v>
      </c>
      <c r="E3" s="5">
        <v>8059461</v>
      </c>
      <c r="F3" s="5">
        <v>7975672</v>
      </c>
      <c r="G3" s="5">
        <v>7849799</v>
      </c>
      <c r="H3" s="5">
        <v>7687518</v>
      </c>
      <c r="I3" s="6">
        <v>7606848</v>
      </c>
    </row>
    <row r="4" spans="1:9" ht="12.75">
      <c r="A4" s="22" t="s">
        <v>1</v>
      </c>
      <c r="B4" s="7" t="s">
        <v>31</v>
      </c>
      <c r="C4" s="9">
        <v>3</v>
      </c>
      <c r="D4" s="18">
        <v>1326918</v>
      </c>
      <c r="E4" s="8">
        <v>1296655</v>
      </c>
      <c r="F4" s="8">
        <v>1277471</v>
      </c>
      <c r="G4" s="8">
        <v>1269027</v>
      </c>
      <c r="H4" s="8">
        <v>1249584</v>
      </c>
      <c r="I4" s="9">
        <v>1230090</v>
      </c>
    </row>
    <row r="5" spans="1:9" ht="12.75">
      <c r="A5" s="22" t="s">
        <v>2</v>
      </c>
      <c r="B5" s="7" t="s">
        <v>31</v>
      </c>
      <c r="C5" s="9">
        <v>1</v>
      </c>
      <c r="D5" s="18">
        <v>1080138</v>
      </c>
      <c r="E5" s="8">
        <v>1074862</v>
      </c>
      <c r="F5" s="8">
        <v>1076896</v>
      </c>
      <c r="G5" s="8">
        <v>1076635</v>
      </c>
      <c r="H5" s="8">
        <v>1073761</v>
      </c>
      <c r="I5" s="9">
        <v>1075381</v>
      </c>
    </row>
    <row r="6" spans="1:9" ht="12.75">
      <c r="A6" s="22" t="s">
        <v>23</v>
      </c>
      <c r="B6" s="7" t="s">
        <v>31</v>
      </c>
      <c r="C6" s="9">
        <v>1</v>
      </c>
      <c r="D6" s="18">
        <v>1072844</v>
      </c>
      <c r="E6" s="8">
        <v>1030650</v>
      </c>
      <c r="F6" s="8">
        <v>1001062</v>
      </c>
      <c r="G6" s="8">
        <v>983131</v>
      </c>
      <c r="H6" s="8">
        <v>955045</v>
      </c>
      <c r="I6" s="9">
        <v>947361</v>
      </c>
    </row>
    <row r="7" spans="1:9" ht="12.75">
      <c r="A7" s="22" t="s">
        <v>3</v>
      </c>
      <c r="B7" s="7" t="s">
        <v>31</v>
      </c>
      <c r="C7" s="9">
        <v>2</v>
      </c>
      <c r="D7" s="18">
        <v>2075968</v>
      </c>
      <c r="E7" s="8">
        <v>2025951</v>
      </c>
      <c r="F7" s="8">
        <v>1995833</v>
      </c>
      <c r="G7" s="8">
        <v>1968280</v>
      </c>
      <c r="H7" s="8">
        <v>1915540</v>
      </c>
      <c r="I7" s="9">
        <v>1894868</v>
      </c>
    </row>
    <row r="8" spans="1:9" ht="12.75">
      <c r="A8" s="22" t="s">
        <v>4</v>
      </c>
      <c r="B8" s="7" t="s">
        <v>31</v>
      </c>
      <c r="C8" s="9">
        <v>1</v>
      </c>
      <c r="D8" s="18">
        <v>582138</v>
      </c>
      <c r="E8" s="8">
        <v>572824</v>
      </c>
      <c r="F8" s="8">
        <v>568091</v>
      </c>
      <c r="G8" s="8">
        <v>562309</v>
      </c>
      <c r="H8" s="8">
        <v>554784</v>
      </c>
      <c r="I8" s="9">
        <v>549690</v>
      </c>
    </row>
    <row r="9" spans="1:9" ht="12.75">
      <c r="A9" s="22" t="s">
        <v>6</v>
      </c>
      <c r="B9" s="7" t="s">
        <v>31</v>
      </c>
      <c r="C9" s="9">
        <v>9</v>
      </c>
      <c r="D9" s="18">
        <v>2557330</v>
      </c>
      <c r="E9" s="8">
        <v>2528417</v>
      </c>
      <c r="F9" s="8">
        <v>2523020</v>
      </c>
      <c r="G9" s="8">
        <v>2510849</v>
      </c>
      <c r="H9" s="8">
        <v>2493918</v>
      </c>
      <c r="I9" s="9">
        <v>2487646</v>
      </c>
    </row>
    <row r="10" spans="1:9" ht="12.75">
      <c r="A10" s="22" t="s">
        <v>5</v>
      </c>
      <c r="B10" s="7" t="s">
        <v>31</v>
      </c>
      <c r="C10" s="9">
        <v>5</v>
      </c>
      <c r="D10" s="18">
        <v>2043100</v>
      </c>
      <c r="E10" s="8">
        <v>1977304</v>
      </c>
      <c r="F10" s="8">
        <v>1932261</v>
      </c>
      <c r="G10" s="8">
        <v>1894667</v>
      </c>
      <c r="H10" s="8">
        <v>1848881</v>
      </c>
      <c r="I10" s="9">
        <v>1815781</v>
      </c>
    </row>
    <row r="11" spans="1:9" ht="12.75">
      <c r="A11" s="22" t="s">
        <v>7</v>
      </c>
      <c r="B11" s="7" t="s">
        <v>31</v>
      </c>
      <c r="C11" s="9">
        <v>4</v>
      </c>
      <c r="D11" s="18">
        <v>7364078</v>
      </c>
      <c r="E11" s="8">
        <v>7210508</v>
      </c>
      <c r="F11" s="8">
        <v>7134697</v>
      </c>
      <c r="G11" s="8">
        <v>6995206</v>
      </c>
      <c r="H11" s="8">
        <v>6813319</v>
      </c>
      <c r="I11" s="9">
        <v>6704146</v>
      </c>
    </row>
    <row r="12" spans="1:9" ht="12.75">
      <c r="A12" s="22" t="s">
        <v>462</v>
      </c>
      <c r="B12" s="7" t="s">
        <v>31</v>
      </c>
      <c r="C12" s="9">
        <v>3</v>
      </c>
      <c r="D12" s="18">
        <v>5029601</v>
      </c>
      <c r="E12" s="8">
        <v>4885029</v>
      </c>
      <c r="F12" s="8">
        <v>4806908</v>
      </c>
      <c r="G12" s="8">
        <v>4692449</v>
      </c>
      <c r="H12" s="8">
        <v>4543304</v>
      </c>
      <c r="I12" s="9">
        <v>4470885</v>
      </c>
    </row>
    <row r="13" spans="1:9" ht="12.75">
      <c r="A13" s="22" t="s">
        <v>8</v>
      </c>
      <c r="B13" s="7" t="s">
        <v>31</v>
      </c>
      <c r="C13" s="9">
        <v>2</v>
      </c>
      <c r="D13" s="18">
        <v>1097744</v>
      </c>
      <c r="E13" s="8">
        <v>1089990</v>
      </c>
      <c r="F13" s="8">
        <v>1086373</v>
      </c>
      <c r="G13" s="8">
        <v>1083879</v>
      </c>
      <c r="H13" s="8">
        <v>1075286</v>
      </c>
      <c r="I13" s="9">
        <v>1073904</v>
      </c>
    </row>
    <row r="14" spans="1:9" ht="12.75">
      <c r="A14" s="22" t="s">
        <v>9</v>
      </c>
      <c r="B14" s="7" t="s">
        <v>31</v>
      </c>
      <c r="C14" s="9">
        <v>4</v>
      </c>
      <c r="D14" s="18">
        <v>2784169</v>
      </c>
      <c r="E14" s="8">
        <v>2772533</v>
      </c>
      <c r="F14" s="8">
        <v>2767524</v>
      </c>
      <c r="G14" s="8">
        <v>2762198</v>
      </c>
      <c r="H14" s="8">
        <v>2750985</v>
      </c>
      <c r="I14" s="9">
        <v>2751094</v>
      </c>
    </row>
    <row r="15" spans="1:9" ht="12.75">
      <c r="A15" s="22" t="s">
        <v>10</v>
      </c>
      <c r="B15" s="7" t="s">
        <v>31</v>
      </c>
      <c r="C15" s="9">
        <v>1</v>
      </c>
      <c r="D15" s="18">
        <v>6271638</v>
      </c>
      <c r="E15" s="8">
        <v>6081689</v>
      </c>
      <c r="F15" s="8">
        <v>6008183</v>
      </c>
      <c r="G15" s="8">
        <v>5964143</v>
      </c>
      <c r="H15" s="8">
        <v>5804829</v>
      </c>
      <c r="I15" s="9">
        <v>5718942</v>
      </c>
    </row>
    <row r="16" spans="1:9" ht="12.75">
      <c r="A16" s="22" t="s">
        <v>11</v>
      </c>
      <c r="B16" s="7" t="s">
        <v>31</v>
      </c>
      <c r="C16" s="9">
        <v>1</v>
      </c>
      <c r="D16" s="18">
        <v>1426109</v>
      </c>
      <c r="E16" s="8">
        <v>1392117</v>
      </c>
      <c r="F16" s="8">
        <v>1370306</v>
      </c>
      <c r="G16" s="8">
        <v>1335792</v>
      </c>
      <c r="H16" s="8">
        <v>1294694</v>
      </c>
      <c r="I16" s="9">
        <v>1269230</v>
      </c>
    </row>
    <row r="17" spans="1:9" ht="12.75">
      <c r="A17" s="22" t="s">
        <v>12</v>
      </c>
      <c r="B17" s="7" t="s">
        <v>31</v>
      </c>
      <c r="C17" s="9">
        <v>1</v>
      </c>
      <c r="D17" s="18">
        <v>620377</v>
      </c>
      <c r="E17" s="8">
        <v>605876</v>
      </c>
      <c r="F17" s="8">
        <v>601874</v>
      </c>
      <c r="G17" s="8">
        <v>593472</v>
      </c>
      <c r="H17" s="8">
        <v>584734</v>
      </c>
      <c r="I17" s="9">
        <v>578210</v>
      </c>
    </row>
    <row r="18" spans="1:9" ht="12.75">
      <c r="A18" s="22" t="s">
        <v>13</v>
      </c>
      <c r="B18" s="7" t="s">
        <v>31</v>
      </c>
      <c r="C18" s="9">
        <v>3</v>
      </c>
      <c r="D18" s="18">
        <v>2157112</v>
      </c>
      <c r="E18" s="8">
        <v>2141860</v>
      </c>
      <c r="F18" s="8">
        <v>2133684</v>
      </c>
      <c r="G18" s="8">
        <v>2124846</v>
      </c>
      <c r="H18" s="8">
        <v>2115279</v>
      </c>
      <c r="I18" s="9">
        <v>2112204</v>
      </c>
    </row>
    <row r="19" spans="1:9" ht="12.75">
      <c r="A19" s="22" t="s">
        <v>27</v>
      </c>
      <c r="B19" s="7" t="s">
        <v>31</v>
      </c>
      <c r="C19" s="9">
        <v>1</v>
      </c>
      <c r="D19" s="18">
        <v>317501</v>
      </c>
      <c r="E19" s="8">
        <v>308968</v>
      </c>
      <c r="F19" s="8">
        <v>306377</v>
      </c>
      <c r="G19" s="8">
        <v>301084</v>
      </c>
      <c r="H19" s="8">
        <v>293553</v>
      </c>
      <c r="I19" s="9">
        <v>287390</v>
      </c>
    </row>
    <row r="20" spans="1:9" ht="12.75">
      <c r="A20" s="22" t="s">
        <v>14</v>
      </c>
      <c r="B20" s="7" t="s">
        <v>32</v>
      </c>
      <c r="C20" s="9">
        <v>1</v>
      </c>
      <c r="D20" s="18">
        <v>77389</v>
      </c>
      <c r="E20" s="8">
        <v>76603</v>
      </c>
      <c r="F20" s="8">
        <v>75861</v>
      </c>
      <c r="G20" s="8">
        <v>75276</v>
      </c>
      <c r="H20" s="8">
        <v>74654</v>
      </c>
      <c r="I20" s="9">
        <v>74931</v>
      </c>
    </row>
    <row r="21" spans="1:9" ht="12.75">
      <c r="A21" s="23" t="s">
        <v>15</v>
      </c>
      <c r="B21" s="10" t="s">
        <v>32</v>
      </c>
      <c r="C21" s="12">
        <v>1</v>
      </c>
      <c r="D21" s="19">
        <v>71448</v>
      </c>
      <c r="E21" s="11">
        <v>69440</v>
      </c>
      <c r="F21" s="11">
        <v>66871</v>
      </c>
      <c r="G21" s="11">
        <v>65488</v>
      </c>
      <c r="H21" s="11">
        <v>68016</v>
      </c>
      <c r="I21" s="12">
        <v>68463</v>
      </c>
    </row>
    <row r="22" spans="1:9" ht="12.75">
      <c r="A22" s="2" t="s">
        <v>28</v>
      </c>
      <c r="B22" s="13"/>
      <c r="C22" s="15">
        <f>SUM(C3:C21)</f>
        <v>52</v>
      </c>
      <c r="D22" s="20">
        <v>46157822</v>
      </c>
      <c r="E22" s="14">
        <v>45200737</v>
      </c>
      <c r="F22" s="14">
        <v>44708964</v>
      </c>
      <c r="G22" s="14">
        <v>44108530</v>
      </c>
      <c r="H22" s="14">
        <v>43197684</v>
      </c>
      <c r="I22" s="15">
        <v>42717064</v>
      </c>
    </row>
  </sheetData>
  <mergeCells count="1">
    <mergeCell ref="D1:I1"/>
  </mergeCells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3"/>
  <sheetViews>
    <sheetView zoomScale="90" zoomScaleNormal="90" zoomScaleSheetLayoutView="20" workbookViewId="0" topLeftCell="B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5.28125" style="47" customWidth="1"/>
    <col min="2" max="2" width="23.7109375" style="47" customWidth="1"/>
    <col min="3" max="3" width="15.421875" style="47" customWidth="1"/>
    <col min="4" max="4" width="10.28125" style="47" customWidth="1"/>
    <col min="5" max="6" width="8.00390625" style="47" customWidth="1"/>
    <col min="7" max="7" width="17.28125" style="47" customWidth="1"/>
    <col min="8" max="8" width="23.57421875" style="52" customWidth="1"/>
    <col min="9" max="9" width="8.00390625" style="47" customWidth="1"/>
    <col min="10" max="10" width="6.00390625" style="47" customWidth="1"/>
    <col min="11" max="11" width="6.140625" style="47" customWidth="1"/>
    <col min="12" max="12" width="61.140625" style="47" customWidth="1"/>
    <col min="13" max="16384" width="11.421875" style="47" customWidth="1"/>
  </cols>
  <sheetData>
    <row r="1" spans="1:12" s="52" customFormat="1" ht="13.5" customHeight="1">
      <c r="A1" s="51" t="s">
        <v>52</v>
      </c>
      <c r="B1" s="51" t="s">
        <v>53</v>
      </c>
      <c r="C1" s="51" t="s">
        <v>55</v>
      </c>
      <c r="D1" s="51" t="s">
        <v>56</v>
      </c>
      <c r="E1" s="51" t="s">
        <v>57</v>
      </c>
      <c r="F1" s="51" t="s">
        <v>58</v>
      </c>
      <c r="G1" s="51" t="s">
        <v>62</v>
      </c>
      <c r="H1" s="51" t="s">
        <v>63</v>
      </c>
      <c r="I1" s="51" t="s">
        <v>60</v>
      </c>
      <c r="J1" s="51" t="s">
        <v>61</v>
      </c>
      <c r="K1" s="51" t="s">
        <v>54</v>
      </c>
      <c r="L1" s="51" t="s">
        <v>59</v>
      </c>
    </row>
    <row r="2" spans="1:12" ht="13.5" customHeight="1">
      <c r="A2" s="48">
        <v>11</v>
      </c>
      <c r="B2" s="49" t="s">
        <v>0</v>
      </c>
      <c r="C2" s="49" t="s">
        <v>64</v>
      </c>
      <c r="D2" s="48">
        <v>2178296</v>
      </c>
      <c r="E2" s="50">
        <v>48.41074110151251</v>
      </c>
      <c r="F2" s="48">
        <v>56</v>
      </c>
      <c r="G2" s="49" t="s">
        <v>67</v>
      </c>
      <c r="H2" s="53" t="s">
        <v>68</v>
      </c>
      <c r="I2" s="49" t="s">
        <v>66</v>
      </c>
      <c r="J2" s="48">
        <v>2</v>
      </c>
      <c r="K2" s="48">
        <v>2</v>
      </c>
      <c r="L2" s="49" t="s">
        <v>65</v>
      </c>
    </row>
    <row r="3" spans="1:12" ht="13.5" customHeight="1">
      <c r="A3" s="48">
        <v>11</v>
      </c>
      <c r="B3" s="49" t="s">
        <v>0</v>
      </c>
      <c r="C3" s="49" t="s">
        <v>69</v>
      </c>
      <c r="D3" s="48">
        <v>1730154</v>
      </c>
      <c r="E3" s="50">
        <v>38.45117346758488</v>
      </c>
      <c r="F3" s="48">
        <v>47</v>
      </c>
      <c r="G3" s="49" t="s">
        <v>69</v>
      </c>
      <c r="H3" s="53" t="s">
        <v>68</v>
      </c>
      <c r="I3" s="49" t="s">
        <v>71</v>
      </c>
      <c r="J3" s="48">
        <v>4</v>
      </c>
      <c r="K3" s="48">
        <v>4</v>
      </c>
      <c r="L3" s="49" t="s">
        <v>70</v>
      </c>
    </row>
    <row r="4" spans="1:12" ht="13.5" customHeight="1">
      <c r="A4" s="48">
        <v>11</v>
      </c>
      <c r="B4" s="49" t="s">
        <v>0</v>
      </c>
      <c r="C4" s="49" t="s">
        <v>72</v>
      </c>
      <c r="D4" s="48">
        <v>317562</v>
      </c>
      <c r="E4" s="50">
        <v>7.057540281797568</v>
      </c>
      <c r="F4" s="48">
        <v>6</v>
      </c>
      <c r="G4" s="49" t="s">
        <v>74</v>
      </c>
      <c r="H4" s="53" t="s">
        <v>68</v>
      </c>
      <c r="I4" s="49" t="s">
        <v>66</v>
      </c>
      <c r="J4" s="48">
        <v>3</v>
      </c>
      <c r="K4" s="48">
        <v>3</v>
      </c>
      <c r="L4" s="49" t="s">
        <v>73</v>
      </c>
    </row>
    <row r="5" spans="1:12" ht="13.5" customHeight="1">
      <c r="A5" s="48">
        <v>11</v>
      </c>
      <c r="B5" s="49" t="s">
        <v>0</v>
      </c>
      <c r="C5" s="49" t="s">
        <v>75</v>
      </c>
      <c r="D5" s="48">
        <v>124243</v>
      </c>
      <c r="E5" s="50">
        <v>2.761193018155117</v>
      </c>
      <c r="G5" s="49" t="s">
        <v>75</v>
      </c>
      <c r="H5" s="53" t="s">
        <v>68</v>
      </c>
      <c r="I5" s="49" t="s">
        <v>77</v>
      </c>
      <c r="J5" s="48">
        <v>66</v>
      </c>
      <c r="K5" s="48">
        <v>66</v>
      </c>
      <c r="L5" s="49" t="s">
        <v>76</v>
      </c>
    </row>
    <row r="6" spans="1:12" ht="13.5" customHeight="1">
      <c r="A6" s="48">
        <v>11</v>
      </c>
      <c r="B6" s="49" t="s">
        <v>0</v>
      </c>
      <c r="C6" s="49" t="s">
        <v>78</v>
      </c>
      <c r="D6" s="48">
        <v>27712</v>
      </c>
      <c r="E6" s="50">
        <v>0.6158751874883462</v>
      </c>
      <c r="G6" s="49" t="s">
        <v>78</v>
      </c>
      <c r="H6" s="53" t="s">
        <v>68</v>
      </c>
      <c r="I6" s="49" t="s">
        <v>66</v>
      </c>
      <c r="J6" s="48">
        <v>478</v>
      </c>
      <c r="K6" s="48">
        <v>478</v>
      </c>
      <c r="L6" s="49" t="s">
        <v>79</v>
      </c>
    </row>
    <row r="7" spans="1:12" ht="13.5" customHeight="1">
      <c r="A7" s="48">
        <v>11</v>
      </c>
      <c r="B7" s="49" t="s">
        <v>0</v>
      </c>
      <c r="C7" s="49" t="s">
        <v>80</v>
      </c>
      <c r="D7" s="48">
        <v>25886</v>
      </c>
      <c r="E7" s="50">
        <v>0.5752939197215405</v>
      </c>
      <c r="G7" s="49" t="s">
        <v>82</v>
      </c>
      <c r="H7" s="53" t="s">
        <v>68</v>
      </c>
      <c r="I7" s="49" t="s">
        <v>66</v>
      </c>
      <c r="J7" s="48">
        <v>118</v>
      </c>
      <c r="K7" s="48">
        <v>118</v>
      </c>
      <c r="L7" s="49" t="s">
        <v>81</v>
      </c>
    </row>
    <row r="8" spans="1:12" ht="13.5" customHeight="1">
      <c r="A8" s="48">
        <v>11</v>
      </c>
      <c r="B8" s="49" t="s">
        <v>0</v>
      </c>
      <c r="C8" s="49" t="s">
        <v>83</v>
      </c>
      <c r="D8" s="48">
        <v>14806</v>
      </c>
      <c r="E8" s="50">
        <v>0.32905052056699097</v>
      </c>
      <c r="G8" s="49" t="s">
        <v>83</v>
      </c>
      <c r="H8" s="53" t="s">
        <v>68</v>
      </c>
      <c r="I8" s="49" t="s">
        <v>85</v>
      </c>
      <c r="J8" s="48">
        <v>479</v>
      </c>
      <c r="K8" s="48">
        <v>479</v>
      </c>
      <c r="L8" s="49" t="s">
        <v>84</v>
      </c>
    </row>
    <row r="9" spans="1:12" ht="13.5" customHeight="1">
      <c r="A9" s="48">
        <v>11</v>
      </c>
      <c r="B9" s="49" t="s">
        <v>0</v>
      </c>
      <c r="C9" s="49" t="s">
        <v>86</v>
      </c>
      <c r="D9" s="48">
        <v>7862</v>
      </c>
      <c r="E9" s="50">
        <v>0.17472613755894117</v>
      </c>
      <c r="G9" s="49" t="s">
        <v>86</v>
      </c>
      <c r="H9" s="53" t="s">
        <v>68</v>
      </c>
      <c r="I9" s="49" t="s">
        <v>85</v>
      </c>
      <c r="J9" s="48">
        <v>480</v>
      </c>
      <c r="K9" s="48">
        <v>480</v>
      </c>
      <c r="L9" s="49" t="s">
        <v>87</v>
      </c>
    </row>
    <row r="10" spans="1:12" ht="13.5" customHeight="1">
      <c r="A10" s="48">
        <v>11</v>
      </c>
      <c r="B10" s="49" t="s">
        <v>0</v>
      </c>
      <c r="C10" s="49" t="s">
        <v>88</v>
      </c>
      <c r="D10" s="48">
        <v>6024</v>
      </c>
      <c r="E10" s="50">
        <v>0.133878180190163</v>
      </c>
      <c r="G10" s="49" t="s">
        <v>90</v>
      </c>
      <c r="H10" s="53" t="s">
        <v>68</v>
      </c>
      <c r="I10" s="49" t="s">
        <v>66</v>
      </c>
      <c r="J10" s="48">
        <v>448</v>
      </c>
      <c r="K10" s="48">
        <v>448</v>
      </c>
      <c r="L10" s="49" t="s">
        <v>89</v>
      </c>
    </row>
    <row r="11" spans="1:12" ht="13.5" customHeight="1">
      <c r="A11" s="48">
        <v>11</v>
      </c>
      <c r="B11" s="49" t="s">
        <v>0</v>
      </c>
      <c r="C11" s="49" t="s">
        <v>91</v>
      </c>
      <c r="D11" s="48">
        <v>4815</v>
      </c>
      <c r="E11" s="50">
        <v>0.10700920279144006</v>
      </c>
      <c r="G11" s="49" t="s">
        <v>91</v>
      </c>
      <c r="H11" s="53" t="s">
        <v>68</v>
      </c>
      <c r="I11" s="49" t="s">
        <v>66</v>
      </c>
      <c r="J11" s="48">
        <v>68</v>
      </c>
      <c r="K11" s="48">
        <v>68</v>
      </c>
      <c r="L11" s="49" t="s">
        <v>92</v>
      </c>
    </row>
    <row r="12" spans="1:12" ht="13.5" customHeight="1">
      <c r="A12" s="48">
        <v>11</v>
      </c>
      <c r="B12" s="49" t="s">
        <v>0</v>
      </c>
      <c r="C12" s="49" t="s">
        <v>93</v>
      </c>
      <c r="D12" s="48">
        <v>3951</v>
      </c>
      <c r="E12" s="50">
        <v>0.08780755144942465</v>
      </c>
      <c r="G12" s="49" t="s">
        <v>93</v>
      </c>
      <c r="H12" s="53" t="s">
        <v>68</v>
      </c>
      <c r="I12" s="49" t="s">
        <v>66</v>
      </c>
      <c r="J12" s="48">
        <v>139</v>
      </c>
      <c r="K12" s="48">
        <v>139</v>
      </c>
      <c r="L12" s="49" t="s">
        <v>94</v>
      </c>
    </row>
    <row r="13" spans="1:12" ht="13.5" customHeight="1">
      <c r="A13" s="48">
        <v>11</v>
      </c>
      <c r="B13" s="49" t="s">
        <v>0</v>
      </c>
      <c r="C13" s="49" t="s">
        <v>95</v>
      </c>
      <c r="D13" s="48">
        <v>2743</v>
      </c>
      <c r="E13" s="50">
        <v>0.060960798184199395</v>
      </c>
      <c r="G13" s="49" t="s">
        <v>97</v>
      </c>
      <c r="H13" s="53" t="s">
        <v>68</v>
      </c>
      <c r="I13" s="49" t="s">
        <v>66</v>
      </c>
      <c r="J13" s="48">
        <v>104</v>
      </c>
      <c r="K13" s="48">
        <v>104</v>
      </c>
      <c r="L13" s="49" t="s">
        <v>96</v>
      </c>
    </row>
    <row r="14" spans="1:12" ht="13.5" customHeight="1">
      <c r="A14" s="48">
        <v>11</v>
      </c>
      <c r="B14" s="49" t="s">
        <v>0</v>
      </c>
      <c r="C14" s="49" t="s">
        <v>98</v>
      </c>
      <c r="D14" s="48">
        <v>2729</v>
      </c>
      <c r="E14" s="50">
        <v>0.06064966031523156</v>
      </c>
      <c r="G14" s="49" t="s">
        <v>98</v>
      </c>
      <c r="H14" s="53" t="s">
        <v>68</v>
      </c>
      <c r="I14" s="49" t="s">
        <v>71</v>
      </c>
      <c r="J14" s="48">
        <v>481</v>
      </c>
      <c r="K14" s="48">
        <v>481</v>
      </c>
      <c r="L14" s="49" t="s">
        <v>99</v>
      </c>
    </row>
    <row r="15" spans="1:12" ht="13.5" customHeight="1">
      <c r="A15" s="48">
        <v>11</v>
      </c>
      <c r="B15" s="49" t="s">
        <v>0</v>
      </c>
      <c r="C15" s="49" t="s">
        <v>100</v>
      </c>
      <c r="D15" s="48">
        <v>1763</v>
      </c>
      <c r="E15" s="50">
        <v>0.03918114735645043</v>
      </c>
      <c r="G15" s="49" t="s">
        <v>100</v>
      </c>
      <c r="H15" s="53" t="s">
        <v>68</v>
      </c>
      <c r="I15" s="49" t="s">
        <v>102</v>
      </c>
      <c r="J15" s="48">
        <v>24</v>
      </c>
      <c r="K15" s="48">
        <v>24</v>
      </c>
      <c r="L15" s="49" t="s">
        <v>101</v>
      </c>
    </row>
    <row r="16" spans="1:12" ht="13.5" customHeight="1">
      <c r="A16" s="48">
        <v>11</v>
      </c>
      <c r="B16" s="49" t="s">
        <v>0</v>
      </c>
      <c r="C16" s="49" t="s">
        <v>103</v>
      </c>
      <c r="D16" s="48">
        <v>1477</v>
      </c>
      <c r="E16" s="50">
        <v>0.03282504517610737</v>
      </c>
      <c r="G16" s="49" t="s">
        <v>105</v>
      </c>
      <c r="H16" s="53" t="s">
        <v>68</v>
      </c>
      <c r="I16" s="49" t="s">
        <v>66</v>
      </c>
      <c r="J16" s="48">
        <v>419</v>
      </c>
      <c r="K16" s="48">
        <v>419</v>
      </c>
      <c r="L16" s="49" t="s">
        <v>104</v>
      </c>
    </row>
    <row r="17" spans="1:12" ht="13.5" customHeight="1">
      <c r="A17" s="48">
        <v>11</v>
      </c>
      <c r="B17" s="49" t="s">
        <v>0</v>
      </c>
      <c r="C17" s="49" t="s">
        <v>106</v>
      </c>
      <c r="D17" s="48">
        <v>890</v>
      </c>
      <c r="E17" s="50">
        <v>0.019779478812955692</v>
      </c>
      <c r="G17" s="49" t="s">
        <v>106</v>
      </c>
      <c r="H17" s="53" t="s">
        <v>68</v>
      </c>
      <c r="I17" s="49" t="s">
        <v>71</v>
      </c>
      <c r="J17" s="48">
        <v>258</v>
      </c>
      <c r="K17" s="48">
        <v>258</v>
      </c>
      <c r="L17" s="49" t="s">
        <v>107</v>
      </c>
    </row>
    <row r="18" spans="1:12" ht="13.5" customHeight="1">
      <c r="A18" s="48">
        <v>11</v>
      </c>
      <c r="B18" s="49" t="s">
        <v>0</v>
      </c>
      <c r="C18" s="49" t="s">
        <v>108</v>
      </c>
      <c r="D18" s="48">
        <v>780</v>
      </c>
      <c r="E18" s="50">
        <v>0.01733482412820836</v>
      </c>
      <c r="G18" s="49" t="s">
        <v>108</v>
      </c>
      <c r="H18" s="53" t="s">
        <v>68</v>
      </c>
      <c r="I18" s="49" t="s">
        <v>66</v>
      </c>
      <c r="J18" s="48">
        <v>209</v>
      </c>
      <c r="K18" s="48">
        <v>209</v>
      </c>
      <c r="L18" s="49" t="s">
        <v>109</v>
      </c>
    </row>
    <row r="19" spans="1:12" ht="13.5" customHeight="1">
      <c r="A19" s="48">
        <v>12</v>
      </c>
      <c r="B19" s="49" t="s">
        <v>1</v>
      </c>
      <c r="C19" s="49" t="s">
        <v>64</v>
      </c>
      <c r="D19" s="48">
        <v>276415</v>
      </c>
      <c r="E19" s="50">
        <v>41.14322543001566</v>
      </c>
      <c r="F19" s="48">
        <v>30</v>
      </c>
      <c r="G19" s="49" t="s">
        <v>64</v>
      </c>
      <c r="H19" s="53" t="s">
        <v>110</v>
      </c>
      <c r="I19" s="49" t="s">
        <v>66</v>
      </c>
      <c r="J19" s="48">
        <v>2</v>
      </c>
      <c r="K19" s="48">
        <v>2</v>
      </c>
      <c r="L19" s="49" t="s">
        <v>65</v>
      </c>
    </row>
    <row r="20" spans="1:12" ht="13.5" customHeight="1">
      <c r="A20" s="48">
        <v>12</v>
      </c>
      <c r="B20" s="49" t="s">
        <v>1</v>
      </c>
      <c r="C20" s="49" t="s">
        <v>69</v>
      </c>
      <c r="D20" s="48">
        <v>208642</v>
      </c>
      <c r="E20" s="50">
        <v>31.055495686447287</v>
      </c>
      <c r="F20" s="48">
        <v>23</v>
      </c>
      <c r="G20" s="49" t="s">
        <v>69</v>
      </c>
      <c r="H20" s="53" t="s">
        <v>110</v>
      </c>
      <c r="I20" s="49" t="s">
        <v>71</v>
      </c>
      <c r="J20" s="48">
        <v>4</v>
      </c>
      <c r="K20" s="48">
        <v>4</v>
      </c>
      <c r="L20" s="49" t="s">
        <v>70</v>
      </c>
    </row>
    <row r="21" spans="1:12" ht="13.5" customHeight="1">
      <c r="A21" s="48">
        <v>12</v>
      </c>
      <c r="B21" s="49" t="s">
        <v>1</v>
      </c>
      <c r="C21" s="49" t="s">
        <v>111</v>
      </c>
      <c r="D21" s="48">
        <v>81135</v>
      </c>
      <c r="E21" s="50">
        <v>12.076607981709822</v>
      </c>
      <c r="F21" s="48">
        <v>9</v>
      </c>
      <c r="G21" s="49" t="s">
        <v>111</v>
      </c>
      <c r="H21" s="53" t="s">
        <v>110</v>
      </c>
      <c r="I21" s="49" t="s">
        <v>85</v>
      </c>
      <c r="J21" s="48">
        <v>19</v>
      </c>
      <c r="K21" s="48">
        <v>19</v>
      </c>
      <c r="L21" s="49" t="s">
        <v>112</v>
      </c>
    </row>
    <row r="22" spans="1:12" ht="13.5" customHeight="1">
      <c r="A22" s="48">
        <v>12</v>
      </c>
      <c r="B22" s="49" t="s">
        <v>1</v>
      </c>
      <c r="C22" s="49" t="s">
        <v>113</v>
      </c>
      <c r="D22" s="48">
        <v>54752</v>
      </c>
      <c r="E22" s="50">
        <v>8.149607940032984</v>
      </c>
      <c r="F22" s="48">
        <v>4</v>
      </c>
      <c r="G22" s="49" t="s">
        <v>113</v>
      </c>
      <c r="H22" s="53" t="s">
        <v>110</v>
      </c>
      <c r="I22" s="49" t="s">
        <v>77</v>
      </c>
      <c r="J22" s="48">
        <v>48</v>
      </c>
      <c r="K22" s="48">
        <v>48</v>
      </c>
      <c r="L22" s="49" t="s">
        <v>114</v>
      </c>
    </row>
    <row r="23" spans="1:12" ht="13.5" customHeight="1">
      <c r="A23" s="48">
        <v>12</v>
      </c>
      <c r="B23" s="49" t="s">
        <v>1</v>
      </c>
      <c r="C23" s="49" t="s">
        <v>72</v>
      </c>
      <c r="D23" s="48">
        <v>27440</v>
      </c>
      <c r="E23" s="50">
        <v>4.08433010437071</v>
      </c>
      <c r="F23" s="48">
        <v>1</v>
      </c>
      <c r="G23" s="49" t="s">
        <v>72</v>
      </c>
      <c r="H23" s="53" t="s">
        <v>110</v>
      </c>
      <c r="I23" s="49" t="s">
        <v>66</v>
      </c>
      <c r="J23" s="48">
        <v>3</v>
      </c>
      <c r="K23" s="48">
        <v>3</v>
      </c>
      <c r="L23" s="49" t="s">
        <v>73</v>
      </c>
    </row>
    <row r="24" spans="1:12" ht="13.5" customHeight="1">
      <c r="A24" s="48">
        <v>12</v>
      </c>
      <c r="B24" s="49" t="s">
        <v>1</v>
      </c>
      <c r="C24" s="49" t="s">
        <v>80</v>
      </c>
      <c r="D24" s="48">
        <v>4417</v>
      </c>
      <c r="E24" s="50">
        <v>0.6574521162902851</v>
      </c>
      <c r="G24" s="49" t="s">
        <v>115</v>
      </c>
      <c r="H24" s="53" t="s">
        <v>110</v>
      </c>
      <c r="I24" s="49" t="s">
        <v>66</v>
      </c>
      <c r="J24" s="48">
        <v>118</v>
      </c>
      <c r="K24" s="48">
        <v>118</v>
      </c>
      <c r="L24" s="49" t="s">
        <v>81</v>
      </c>
    </row>
    <row r="25" spans="1:12" ht="13.5" customHeight="1">
      <c r="A25" s="48">
        <v>12</v>
      </c>
      <c r="B25" s="49" t="s">
        <v>1</v>
      </c>
      <c r="C25" s="49" t="s">
        <v>116</v>
      </c>
      <c r="D25" s="48">
        <v>2463</v>
      </c>
      <c r="E25" s="50">
        <v>0.36660732678808516</v>
      </c>
      <c r="G25" s="49" t="s">
        <v>116</v>
      </c>
      <c r="H25" s="53" t="s">
        <v>110</v>
      </c>
      <c r="I25" s="49" t="s">
        <v>85</v>
      </c>
      <c r="J25" s="48">
        <v>43</v>
      </c>
      <c r="K25" s="48">
        <v>43</v>
      </c>
      <c r="L25" s="49" t="s">
        <v>117</v>
      </c>
    </row>
    <row r="26" spans="1:12" ht="13.5" customHeight="1">
      <c r="A26" s="48">
        <v>12</v>
      </c>
      <c r="B26" s="49" t="s">
        <v>1</v>
      </c>
      <c r="C26" s="49" t="s">
        <v>106</v>
      </c>
      <c r="D26" s="48">
        <v>1105</v>
      </c>
      <c r="E26" s="50">
        <v>0.16447466345953476</v>
      </c>
      <c r="G26" s="49" t="s">
        <v>118</v>
      </c>
      <c r="H26" s="53" t="s">
        <v>110</v>
      </c>
      <c r="I26" s="49" t="s">
        <v>71</v>
      </c>
      <c r="J26" s="48">
        <v>258</v>
      </c>
      <c r="K26" s="48">
        <v>258</v>
      </c>
      <c r="L26" s="49" t="s">
        <v>107</v>
      </c>
    </row>
    <row r="27" spans="1:12" ht="13.5" customHeight="1">
      <c r="A27" s="48">
        <v>12</v>
      </c>
      <c r="B27" s="49" t="s">
        <v>1</v>
      </c>
      <c r="C27" s="49" t="s">
        <v>93</v>
      </c>
      <c r="D27" s="48">
        <v>577</v>
      </c>
      <c r="E27" s="50">
        <v>0.08588405503724122</v>
      </c>
      <c r="G27" s="49" t="s">
        <v>93</v>
      </c>
      <c r="H27" s="53" t="s">
        <v>110</v>
      </c>
      <c r="I27" s="49" t="s">
        <v>66</v>
      </c>
      <c r="J27" s="48">
        <v>139</v>
      </c>
      <c r="K27" s="48">
        <v>139</v>
      </c>
      <c r="L27" s="49" t="s">
        <v>94</v>
      </c>
    </row>
    <row r="28" spans="1:12" ht="13.5" customHeight="1">
      <c r="A28" s="48">
        <v>13</v>
      </c>
      <c r="B28" s="49" t="s">
        <v>22</v>
      </c>
      <c r="C28" s="49" t="s">
        <v>64</v>
      </c>
      <c r="D28" s="48">
        <v>252201</v>
      </c>
      <c r="E28" s="50">
        <v>42.04485211006972</v>
      </c>
      <c r="F28" s="48">
        <v>21</v>
      </c>
      <c r="G28" s="49" t="s">
        <v>64</v>
      </c>
      <c r="H28" s="53" t="s">
        <v>119</v>
      </c>
      <c r="I28" s="49" t="s">
        <v>66</v>
      </c>
      <c r="J28" s="48">
        <v>2</v>
      </c>
      <c r="K28" s="48">
        <v>2</v>
      </c>
      <c r="L28" s="49" t="s">
        <v>65</v>
      </c>
    </row>
    <row r="29" spans="1:12" ht="13.5" customHeight="1">
      <c r="A29" s="48">
        <v>13</v>
      </c>
      <c r="B29" s="49" t="s">
        <v>22</v>
      </c>
      <c r="C29" s="49" t="s">
        <v>69</v>
      </c>
      <c r="D29" s="48">
        <v>248907</v>
      </c>
      <c r="E29" s="50">
        <v>41.49570384003681</v>
      </c>
      <c r="F29" s="48">
        <v>20</v>
      </c>
      <c r="G29" s="49" t="s">
        <v>69</v>
      </c>
      <c r="H29" s="53" t="s">
        <v>119</v>
      </c>
      <c r="I29" s="49" t="s">
        <v>71</v>
      </c>
      <c r="J29" s="48">
        <v>4</v>
      </c>
      <c r="K29" s="48">
        <v>4</v>
      </c>
      <c r="L29" s="49" t="s">
        <v>70</v>
      </c>
    </row>
    <row r="30" spans="1:12" ht="13.5" customHeight="1">
      <c r="A30" s="48">
        <v>13</v>
      </c>
      <c r="B30" s="49" t="s">
        <v>22</v>
      </c>
      <c r="C30" s="49" t="s">
        <v>72</v>
      </c>
      <c r="D30" s="48">
        <v>58114</v>
      </c>
      <c r="E30" s="50">
        <v>9.688282502942462</v>
      </c>
      <c r="F30" s="48">
        <v>4</v>
      </c>
      <c r="G30" s="49" t="s">
        <v>120</v>
      </c>
      <c r="H30" s="53" t="s">
        <v>119</v>
      </c>
      <c r="I30" s="49" t="s">
        <v>66</v>
      </c>
      <c r="J30" s="48">
        <v>3</v>
      </c>
      <c r="K30" s="48">
        <v>3</v>
      </c>
      <c r="L30" s="49" t="s">
        <v>73</v>
      </c>
    </row>
    <row r="31" spans="1:12" ht="13.5" customHeight="1">
      <c r="A31" s="48">
        <v>13</v>
      </c>
      <c r="B31" s="49" t="s">
        <v>22</v>
      </c>
      <c r="C31" s="49" t="s">
        <v>121</v>
      </c>
      <c r="D31" s="48">
        <v>13314</v>
      </c>
      <c r="E31" s="50">
        <v>2.2195992918087883</v>
      </c>
      <c r="G31" s="49" t="s">
        <v>121</v>
      </c>
      <c r="H31" s="53" t="s">
        <v>119</v>
      </c>
      <c r="I31" s="49" t="s">
        <v>85</v>
      </c>
      <c r="J31" s="48">
        <v>102</v>
      </c>
      <c r="K31" s="48">
        <v>102</v>
      </c>
      <c r="L31" s="49" t="s">
        <v>122</v>
      </c>
    </row>
    <row r="32" spans="1:12" ht="13.5" customHeight="1">
      <c r="A32" s="48">
        <v>13</v>
      </c>
      <c r="B32" s="49" t="s">
        <v>22</v>
      </c>
      <c r="C32" s="49" t="s">
        <v>123</v>
      </c>
      <c r="D32" s="48">
        <v>4119</v>
      </c>
      <c r="E32" s="50">
        <v>0.686685405059366</v>
      </c>
      <c r="G32" s="49" t="s">
        <v>125</v>
      </c>
      <c r="H32" s="53" t="s">
        <v>119</v>
      </c>
      <c r="I32" s="49" t="s">
        <v>77</v>
      </c>
      <c r="J32" s="48">
        <v>416</v>
      </c>
      <c r="K32" s="48">
        <v>416</v>
      </c>
      <c r="L32" s="49" t="s">
        <v>124</v>
      </c>
    </row>
    <row r="33" spans="1:12" ht="13.5" customHeight="1">
      <c r="A33" s="48">
        <v>13</v>
      </c>
      <c r="B33" s="49" t="s">
        <v>22</v>
      </c>
      <c r="C33" s="49" t="s">
        <v>126</v>
      </c>
      <c r="D33" s="48">
        <v>2770</v>
      </c>
      <c r="E33" s="50">
        <v>0.4617913503312561</v>
      </c>
      <c r="G33" s="49" t="s">
        <v>126</v>
      </c>
      <c r="H33" s="53" t="s">
        <v>119</v>
      </c>
      <c r="I33" s="49" t="s">
        <v>77</v>
      </c>
      <c r="J33" s="48">
        <v>169</v>
      </c>
      <c r="K33" s="48">
        <v>169</v>
      </c>
      <c r="L33" s="49" t="s">
        <v>127</v>
      </c>
    </row>
    <row r="34" spans="1:12" ht="13.5" customHeight="1">
      <c r="A34" s="48">
        <v>13</v>
      </c>
      <c r="B34" s="49" t="s">
        <v>22</v>
      </c>
      <c r="C34" s="49" t="s">
        <v>95</v>
      </c>
      <c r="D34" s="48">
        <v>2001</v>
      </c>
      <c r="E34" s="50">
        <v>0.33359006931871604</v>
      </c>
      <c r="G34" s="49" t="s">
        <v>95</v>
      </c>
      <c r="H34" s="53" t="s">
        <v>119</v>
      </c>
      <c r="I34" s="49" t="s">
        <v>66</v>
      </c>
      <c r="J34" s="48">
        <v>104</v>
      </c>
      <c r="K34" s="48">
        <v>104</v>
      </c>
      <c r="L34" s="49" t="s">
        <v>96</v>
      </c>
    </row>
    <row r="35" spans="1:12" ht="13.5" customHeight="1">
      <c r="A35" s="48">
        <v>13</v>
      </c>
      <c r="B35" s="49" t="s">
        <v>22</v>
      </c>
      <c r="C35" s="49" t="s">
        <v>91</v>
      </c>
      <c r="D35" s="48">
        <v>1707</v>
      </c>
      <c r="E35" s="50">
        <v>0.28457683574565135</v>
      </c>
      <c r="G35" s="49" t="s">
        <v>91</v>
      </c>
      <c r="H35" s="53" t="s">
        <v>119</v>
      </c>
      <c r="I35" s="49" t="s">
        <v>66</v>
      </c>
      <c r="J35" s="48">
        <v>68</v>
      </c>
      <c r="K35" s="48">
        <v>68</v>
      </c>
      <c r="L35" s="49" t="s">
        <v>92</v>
      </c>
    </row>
    <row r="36" spans="1:12" ht="13.5" customHeight="1">
      <c r="A36" s="48">
        <v>13</v>
      </c>
      <c r="B36" s="49" t="s">
        <v>22</v>
      </c>
      <c r="C36" s="49" t="s">
        <v>128</v>
      </c>
      <c r="D36" s="48">
        <v>884</v>
      </c>
      <c r="E36" s="50">
        <v>0.1473731240768341</v>
      </c>
      <c r="G36" s="49" t="s">
        <v>128</v>
      </c>
      <c r="H36" s="53" t="s">
        <v>119</v>
      </c>
      <c r="I36" s="49" t="s">
        <v>102</v>
      </c>
      <c r="J36" s="48">
        <v>238</v>
      </c>
      <c r="K36" s="48">
        <v>238</v>
      </c>
      <c r="L36" s="49" t="s">
        <v>129</v>
      </c>
    </row>
    <row r="37" spans="1:12" ht="13.5" customHeight="1">
      <c r="A37" s="48">
        <v>13</v>
      </c>
      <c r="B37" s="49" t="s">
        <v>22</v>
      </c>
      <c r="C37" s="49" t="s">
        <v>130</v>
      </c>
      <c r="D37" s="48">
        <v>782</v>
      </c>
      <c r="E37" s="50">
        <v>0.13036853283719937</v>
      </c>
      <c r="G37" s="49" t="s">
        <v>130</v>
      </c>
      <c r="H37" s="53" t="s">
        <v>119</v>
      </c>
      <c r="I37" s="49" t="s">
        <v>77</v>
      </c>
      <c r="J37" s="48">
        <v>145</v>
      </c>
      <c r="K37" s="48">
        <v>145</v>
      </c>
      <c r="L37" s="49" t="s">
        <v>131</v>
      </c>
    </row>
    <row r="38" spans="1:12" ht="13.5" customHeight="1">
      <c r="A38" s="48">
        <v>13</v>
      </c>
      <c r="B38" s="49" t="s">
        <v>22</v>
      </c>
      <c r="C38" s="49" t="s">
        <v>132</v>
      </c>
      <c r="D38" s="48">
        <v>581</v>
      </c>
      <c r="E38" s="50">
        <v>0.09685948539438982</v>
      </c>
      <c r="G38" s="49" t="s">
        <v>132</v>
      </c>
      <c r="H38" s="53" t="s">
        <v>119</v>
      </c>
      <c r="I38" s="49" t="s">
        <v>85</v>
      </c>
      <c r="J38" s="48">
        <v>265</v>
      </c>
      <c r="K38" s="48">
        <v>265</v>
      </c>
      <c r="L38" s="49" t="s">
        <v>133</v>
      </c>
    </row>
    <row r="39" spans="1:12" ht="13.5" customHeight="1">
      <c r="A39" s="48">
        <v>14</v>
      </c>
      <c r="B39" s="49" t="s">
        <v>23</v>
      </c>
      <c r="C39" s="49" t="s">
        <v>69</v>
      </c>
      <c r="D39" s="48">
        <v>194372</v>
      </c>
      <c r="E39" s="50">
        <v>46.45113802563784</v>
      </c>
      <c r="F39" s="48">
        <v>29</v>
      </c>
      <c r="G39" s="49" t="s">
        <v>69</v>
      </c>
      <c r="H39" s="53" t="s">
        <v>134</v>
      </c>
      <c r="I39" s="49" t="s">
        <v>71</v>
      </c>
      <c r="J39" s="48">
        <v>4</v>
      </c>
      <c r="K39" s="48">
        <v>4</v>
      </c>
      <c r="L39" s="49" t="s">
        <v>70</v>
      </c>
    </row>
    <row r="40" spans="1:12" ht="13.5" customHeight="1">
      <c r="A40" s="48">
        <v>14</v>
      </c>
      <c r="B40" s="49" t="s">
        <v>23</v>
      </c>
      <c r="C40" s="49" t="s">
        <v>64</v>
      </c>
      <c r="D40" s="48">
        <v>136027</v>
      </c>
      <c r="E40" s="50">
        <v>32.50781466576173</v>
      </c>
      <c r="F40" s="48">
        <v>22</v>
      </c>
      <c r="G40" s="49" t="s">
        <v>64</v>
      </c>
      <c r="H40" s="53" t="s">
        <v>134</v>
      </c>
      <c r="I40" s="49" t="s">
        <v>66</v>
      </c>
      <c r="J40" s="48">
        <v>2</v>
      </c>
      <c r="K40" s="48">
        <v>2</v>
      </c>
      <c r="L40" s="49" t="s">
        <v>65</v>
      </c>
    </row>
    <row r="41" spans="1:12" ht="13.5" customHeight="1">
      <c r="A41" s="48">
        <v>14</v>
      </c>
      <c r="B41" s="49" t="s">
        <v>23</v>
      </c>
      <c r="C41" s="49" t="s">
        <v>135</v>
      </c>
      <c r="D41" s="48">
        <v>40864</v>
      </c>
      <c r="E41" s="50">
        <v>9.765703415510798</v>
      </c>
      <c r="F41" s="48">
        <v>5</v>
      </c>
      <c r="G41" s="49" t="s">
        <v>135</v>
      </c>
      <c r="H41" s="53" t="s">
        <v>134</v>
      </c>
      <c r="I41" s="49" t="s">
        <v>77</v>
      </c>
      <c r="J41" s="48">
        <v>76</v>
      </c>
      <c r="K41" s="48">
        <v>76</v>
      </c>
      <c r="L41" s="49" t="s">
        <v>136</v>
      </c>
    </row>
    <row r="42" spans="1:12" ht="13.5" customHeight="1">
      <c r="A42" s="48">
        <v>14</v>
      </c>
      <c r="B42" s="49" t="s">
        <v>23</v>
      </c>
      <c r="C42" s="49" t="s">
        <v>137</v>
      </c>
      <c r="D42" s="48">
        <v>28178</v>
      </c>
      <c r="E42" s="50">
        <v>6.733995468927742</v>
      </c>
      <c r="F42" s="48">
        <v>3</v>
      </c>
      <c r="G42" s="49" t="s">
        <v>137</v>
      </c>
      <c r="H42" s="53" t="s">
        <v>134</v>
      </c>
      <c r="I42" s="49" t="s">
        <v>85</v>
      </c>
      <c r="J42" s="48">
        <v>33</v>
      </c>
      <c r="K42" s="48">
        <v>33</v>
      </c>
      <c r="L42" s="49" t="s">
        <v>138</v>
      </c>
    </row>
    <row r="43" spans="1:12" ht="13.5" customHeight="1">
      <c r="A43" s="48">
        <v>14</v>
      </c>
      <c r="B43" s="49" t="s">
        <v>23</v>
      </c>
      <c r="C43" s="49" t="s">
        <v>139</v>
      </c>
      <c r="D43" s="48">
        <v>1921</v>
      </c>
      <c r="E43" s="50">
        <v>0.4590817409259065</v>
      </c>
      <c r="G43" s="49" t="s">
        <v>139</v>
      </c>
      <c r="H43" s="53" t="s">
        <v>134</v>
      </c>
      <c r="I43" s="49" t="s">
        <v>141</v>
      </c>
      <c r="J43" s="48">
        <v>275</v>
      </c>
      <c r="K43" s="48">
        <v>275</v>
      </c>
      <c r="L43" s="49" t="s">
        <v>140</v>
      </c>
    </row>
    <row r="44" spans="1:12" ht="13.5" customHeight="1">
      <c r="A44" s="48">
        <v>14</v>
      </c>
      <c r="B44" s="49" t="s">
        <v>23</v>
      </c>
      <c r="C44" s="49" t="s">
        <v>72</v>
      </c>
      <c r="D44" s="48">
        <v>1728</v>
      </c>
      <c r="E44" s="50">
        <v>0.41295848428941506</v>
      </c>
      <c r="G44" s="49" t="s">
        <v>142</v>
      </c>
      <c r="H44" s="53" t="s">
        <v>134</v>
      </c>
      <c r="I44" s="49" t="s">
        <v>66</v>
      </c>
      <c r="J44" s="48">
        <v>3</v>
      </c>
      <c r="K44" s="48">
        <v>3</v>
      </c>
      <c r="L44" s="49" t="s">
        <v>73</v>
      </c>
    </row>
    <row r="45" spans="1:12" ht="13.5" customHeight="1">
      <c r="A45" s="48">
        <v>14</v>
      </c>
      <c r="B45" s="49" t="s">
        <v>23</v>
      </c>
      <c r="C45" s="49" t="s">
        <v>143</v>
      </c>
      <c r="D45" s="48">
        <v>1216</v>
      </c>
      <c r="E45" s="50">
        <v>0.2906004148703291</v>
      </c>
      <c r="G45" s="49" t="s">
        <v>143</v>
      </c>
      <c r="H45" s="53" t="s">
        <v>134</v>
      </c>
      <c r="I45" s="49" t="s">
        <v>141</v>
      </c>
      <c r="J45" s="48">
        <v>279</v>
      </c>
      <c r="K45" s="48">
        <v>279</v>
      </c>
      <c r="L45" s="49" t="s">
        <v>144</v>
      </c>
    </row>
    <row r="46" spans="1:12" ht="13.5" customHeight="1">
      <c r="A46" s="48">
        <v>14</v>
      </c>
      <c r="B46" s="49" t="s">
        <v>23</v>
      </c>
      <c r="C46" s="49" t="s">
        <v>145</v>
      </c>
      <c r="D46" s="48">
        <v>876</v>
      </c>
      <c r="E46" s="50">
        <v>0.20934700939671735</v>
      </c>
      <c r="G46" s="49" t="s">
        <v>147</v>
      </c>
      <c r="H46" s="53" t="s">
        <v>134</v>
      </c>
      <c r="I46" s="49" t="s">
        <v>66</v>
      </c>
      <c r="J46" s="48">
        <v>137</v>
      </c>
      <c r="K46" s="48">
        <v>137</v>
      </c>
      <c r="L46" s="49" t="s">
        <v>146</v>
      </c>
    </row>
    <row r="47" spans="1:12" ht="13.5" customHeight="1">
      <c r="A47" s="48">
        <v>14</v>
      </c>
      <c r="B47" s="49" t="s">
        <v>23</v>
      </c>
      <c r="C47" s="49" t="s">
        <v>148</v>
      </c>
      <c r="D47" s="48">
        <v>802</v>
      </c>
      <c r="E47" s="50">
        <v>0.19166244467599008</v>
      </c>
      <c r="G47" s="49" t="s">
        <v>148</v>
      </c>
      <c r="H47" s="53" t="s">
        <v>134</v>
      </c>
      <c r="I47" s="49" t="s">
        <v>85</v>
      </c>
      <c r="J47" s="48">
        <v>211</v>
      </c>
      <c r="K47" s="48">
        <v>211</v>
      </c>
      <c r="L47" s="49" t="s">
        <v>149</v>
      </c>
    </row>
    <row r="48" spans="1:12" ht="13.5" customHeight="1">
      <c r="A48" s="48">
        <v>14</v>
      </c>
      <c r="B48" s="49" t="s">
        <v>23</v>
      </c>
      <c r="C48" s="49" t="s">
        <v>150</v>
      </c>
      <c r="D48" s="48">
        <v>689</v>
      </c>
      <c r="E48" s="50">
        <v>0.1646576363862309</v>
      </c>
      <c r="G48" s="49" t="s">
        <v>150</v>
      </c>
      <c r="H48" s="53" t="s">
        <v>134</v>
      </c>
      <c r="I48" s="49" t="s">
        <v>85</v>
      </c>
      <c r="J48" s="48">
        <v>174</v>
      </c>
      <c r="K48" s="48">
        <v>174</v>
      </c>
      <c r="L48" s="49" t="s">
        <v>151</v>
      </c>
    </row>
    <row r="49" spans="1:12" ht="13.5" customHeight="1">
      <c r="A49" s="48">
        <v>14</v>
      </c>
      <c r="B49" s="49" t="s">
        <v>23</v>
      </c>
      <c r="C49" s="49" t="s">
        <v>152</v>
      </c>
      <c r="D49" s="48">
        <v>686</v>
      </c>
      <c r="E49" s="50">
        <v>0.16394069457322843</v>
      </c>
      <c r="G49" s="49" t="s">
        <v>152</v>
      </c>
      <c r="H49" s="53" t="s">
        <v>134</v>
      </c>
      <c r="I49" s="49" t="s">
        <v>85</v>
      </c>
      <c r="J49" s="48">
        <v>268</v>
      </c>
      <c r="K49" s="48">
        <v>268</v>
      </c>
      <c r="L49" s="49" t="s">
        <v>153</v>
      </c>
    </row>
    <row r="50" spans="1:12" ht="13.5" customHeight="1">
      <c r="A50" s="48">
        <v>14</v>
      </c>
      <c r="B50" s="49" t="s">
        <v>23</v>
      </c>
      <c r="C50" s="49" t="s">
        <v>154</v>
      </c>
      <c r="D50" s="48">
        <v>675</v>
      </c>
      <c r="E50" s="50">
        <v>0.16131190792555275</v>
      </c>
      <c r="G50" s="49" t="s">
        <v>154</v>
      </c>
      <c r="H50" s="53" t="s">
        <v>134</v>
      </c>
      <c r="I50" s="49" t="s">
        <v>85</v>
      </c>
      <c r="J50" s="48">
        <v>280</v>
      </c>
      <c r="K50" s="48">
        <v>280</v>
      </c>
      <c r="L50" s="49" t="s">
        <v>155</v>
      </c>
    </row>
    <row r="51" spans="1:12" ht="13.5" customHeight="1">
      <c r="A51" s="48">
        <v>14</v>
      </c>
      <c r="B51" s="49" t="s">
        <v>23</v>
      </c>
      <c r="C51" s="49" t="s">
        <v>156</v>
      </c>
      <c r="D51" s="48">
        <v>546</v>
      </c>
      <c r="E51" s="50">
        <v>0.1304834099664471</v>
      </c>
      <c r="G51" s="49" t="s">
        <v>156</v>
      </c>
      <c r="H51" s="53" t="s">
        <v>134</v>
      </c>
      <c r="I51" s="49" t="s">
        <v>85</v>
      </c>
      <c r="J51" s="48">
        <v>278</v>
      </c>
      <c r="K51" s="48">
        <v>278</v>
      </c>
      <c r="L51" s="49" t="s">
        <v>157</v>
      </c>
    </row>
    <row r="52" spans="1:12" ht="13.5" customHeight="1">
      <c r="A52" s="48">
        <v>14</v>
      </c>
      <c r="B52" s="49" t="s">
        <v>23</v>
      </c>
      <c r="C52" s="49" t="s">
        <v>158</v>
      </c>
      <c r="D52" s="48">
        <v>543</v>
      </c>
      <c r="E52" s="50">
        <v>0.12976646815344467</v>
      </c>
      <c r="G52" s="49" t="s">
        <v>161</v>
      </c>
      <c r="H52" s="53" t="s">
        <v>134</v>
      </c>
      <c r="I52" s="49" t="s">
        <v>160</v>
      </c>
      <c r="J52" s="48">
        <v>84</v>
      </c>
      <c r="K52" s="48">
        <v>84</v>
      </c>
      <c r="L52" s="49" t="s">
        <v>159</v>
      </c>
    </row>
    <row r="53" spans="1:12" ht="13.5" customHeight="1">
      <c r="A53" s="48">
        <v>14</v>
      </c>
      <c r="B53" s="49" t="s">
        <v>23</v>
      </c>
      <c r="C53" s="49" t="s">
        <v>162</v>
      </c>
      <c r="D53" s="48">
        <v>366</v>
      </c>
      <c r="E53" s="50">
        <v>0.08746690118629973</v>
      </c>
      <c r="G53" s="49" t="s">
        <v>162</v>
      </c>
      <c r="H53" s="53" t="s">
        <v>134</v>
      </c>
      <c r="I53" s="49" t="s">
        <v>85</v>
      </c>
      <c r="J53" s="48">
        <v>277</v>
      </c>
      <c r="K53" s="48">
        <v>277</v>
      </c>
      <c r="L53" s="49" t="s">
        <v>163</v>
      </c>
    </row>
    <row r="54" spans="1:12" ht="13.5" customHeight="1">
      <c r="A54" s="48">
        <v>14</v>
      </c>
      <c r="B54" s="49" t="s">
        <v>23</v>
      </c>
      <c r="C54" s="49" t="s">
        <v>164</v>
      </c>
      <c r="D54" s="48">
        <v>342</v>
      </c>
      <c r="E54" s="50">
        <v>0.08173136668228007</v>
      </c>
      <c r="G54" s="49" t="s">
        <v>164</v>
      </c>
      <c r="H54" s="53" t="s">
        <v>134</v>
      </c>
      <c r="I54" s="49" t="s">
        <v>141</v>
      </c>
      <c r="J54" s="48">
        <v>271</v>
      </c>
      <c r="K54" s="48">
        <v>271</v>
      </c>
      <c r="L54" s="49" t="s">
        <v>165</v>
      </c>
    </row>
    <row r="55" spans="1:12" ht="13.5" customHeight="1">
      <c r="A55" s="48">
        <v>15</v>
      </c>
      <c r="B55" s="49" t="s">
        <v>3</v>
      </c>
      <c r="C55" s="49" t="s">
        <v>64</v>
      </c>
      <c r="D55" s="48">
        <v>322833</v>
      </c>
      <c r="E55" s="50">
        <v>34.51061509845424</v>
      </c>
      <c r="F55" s="48">
        <v>26</v>
      </c>
      <c r="G55" s="49" t="s">
        <v>64</v>
      </c>
      <c r="H55" s="53" t="s">
        <v>166</v>
      </c>
      <c r="I55" s="49" t="s">
        <v>66</v>
      </c>
      <c r="J55" s="48">
        <v>2</v>
      </c>
      <c r="K55" s="48">
        <v>2</v>
      </c>
      <c r="L55" s="49" t="s">
        <v>65</v>
      </c>
    </row>
    <row r="56" spans="1:12" ht="13.5" customHeight="1">
      <c r="A56" s="48">
        <v>15</v>
      </c>
      <c r="B56" s="49" t="s">
        <v>3</v>
      </c>
      <c r="C56" s="49" t="s">
        <v>167</v>
      </c>
      <c r="D56" s="48">
        <v>225878</v>
      </c>
      <c r="E56" s="50">
        <v>24.146195454642637</v>
      </c>
      <c r="F56" s="48">
        <v>19</v>
      </c>
      <c r="G56" s="49" t="s">
        <v>167</v>
      </c>
      <c r="H56" s="53" t="s">
        <v>166</v>
      </c>
      <c r="I56" s="49" t="s">
        <v>85</v>
      </c>
      <c r="J56" s="48">
        <v>37</v>
      </c>
      <c r="K56" s="48">
        <v>37</v>
      </c>
      <c r="L56" s="49" t="s">
        <v>168</v>
      </c>
    </row>
    <row r="57" spans="1:12" ht="13.5" customHeight="1">
      <c r="A57" s="48">
        <v>15</v>
      </c>
      <c r="B57" s="49" t="s">
        <v>3</v>
      </c>
      <c r="C57" s="49" t="s">
        <v>69</v>
      </c>
      <c r="D57" s="48">
        <v>224883</v>
      </c>
      <c r="E57" s="50">
        <v>24.039830671541274</v>
      </c>
      <c r="F57" s="48">
        <v>15</v>
      </c>
      <c r="G57" s="49" t="s">
        <v>69</v>
      </c>
      <c r="H57" s="53" t="s">
        <v>166</v>
      </c>
      <c r="I57" s="49" t="s">
        <v>71</v>
      </c>
      <c r="J57" s="48">
        <v>4</v>
      </c>
      <c r="K57" s="48">
        <v>4</v>
      </c>
      <c r="L57" s="49" t="s">
        <v>70</v>
      </c>
    </row>
    <row r="58" spans="1:12" ht="13.5" customHeight="1">
      <c r="A58" s="48">
        <v>15</v>
      </c>
      <c r="B58" s="49" t="s">
        <v>3</v>
      </c>
      <c r="C58" s="49" t="s">
        <v>169</v>
      </c>
      <c r="D58" s="48">
        <v>50749</v>
      </c>
      <c r="E58" s="50">
        <v>5.425031535287452</v>
      </c>
      <c r="G58" s="49" t="s">
        <v>171</v>
      </c>
      <c r="H58" s="53" t="s">
        <v>166</v>
      </c>
      <c r="I58" s="49" t="s">
        <v>77</v>
      </c>
      <c r="J58" s="48">
        <v>466</v>
      </c>
      <c r="K58" s="48">
        <v>466</v>
      </c>
      <c r="L58" s="49" t="s">
        <v>170</v>
      </c>
    </row>
    <row r="59" spans="1:12" ht="13.5" customHeight="1">
      <c r="A59" s="48">
        <v>15</v>
      </c>
      <c r="B59" s="49" t="s">
        <v>3</v>
      </c>
      <c r="C59" s="49" t="s">
        <v>172</v>
      </c>
      <c r="D59" s="48">
        <v>46676</v>
      </c>
      <c r="E59" s="50">
        <v>4.989630769888611</v>
      </c>
      <c r="G59" s="49" t="s">
        <v>172</v>
      </c>
      <c r="H59" s="53" t="s">
        <v>166</v>
      </c>
      <c r="I59" s="49" t="s">
        <v>85</v>
      </c>
      <c r="J59" s="48">
        <v>64</v>
      </c>
      <c r="K59" s="48">
        <v>64</v>
      </c>
      <c r="L59" s="49" t="s">
        <v>173</v>
      </c>
    </row>
    <row r="60" spans="1:12" ht="13.5" customHeight="1">
      <c r="A60" s="48">
        <v>15</v>
      </c>
      <c r="B60" s="49" t="s">
        <v>3</v>
      </c>
      <c r="C60" s="49" t="s">
        <v>80</v>
      </c>
      <c r="D60" s="48">
        <v>17793</v>
      </c>
      <c r="E60" s="50">
        <v>1.902058880123148</v>
      </c>
      <c r="G60" s="49" t="s">
        <v>174</v>
      </c>
      <c r="H60" s="53" t="s">
        <v>166</v>
      </c>
      <c r="I60" s="49" t="s">
        <v>66</v>
      </c>
      <c r="J60" s="48">
        <v>118</v>
      </c>
      <c r="K60" s="48">
        <v>118</v>
      </c>
      <c r="L60" s="49" t="s">
        <v>81</v>
      </c>
    </row>
    <row r="61" spans="1:12" ht="13.5" customHeight="1">
      <c r="A61" s="48">
        <v>15</v>
      </c>
      <c r="B61" s="49" t="s">
        <v>3</v>
      </c>
      <c r="C61" s="49" t="s">
        <v>175</v>
      </c>
      <c r="D61" s="48">
        <v>8512</v>
      </c>
      <c r="E61" s="50">
        <v>0.9099266670942637</v>
      </c>
      <c r="G61" s="49" t="s">
        <v>175</v>
      </c>
      <c r="H61" s="53" t="s">
        <v>166</v>
      </c>
      <c r="I61" s="49" t="s">
        <v>77</v>
      </c>
      <c r="J61" s="48">
        <v>467</v>
      </c>
      <c r="K61" s="48">
        <v>467</v>
      </c>
      <c r="L61" s="49" t="s">
        <v>176</v>
      </c>
    </row>
    <row r="62" spans="1:12" ht="13.5" customHeight="1">
      <c r="A62" s="48">
        <v>15</v>
      </c>
      <c r="B62" s="49" t="s">
        <v>3</v>
      </c>
      <c r="C62" s="49" t="s">
        <v>72</v>
      </c>
      <c r="D62" s="48">
        <v>6558</v>
      </c>
      <c r="E62" s="50">
        <v>0.7010454749534988</v>
      </c>
      <c r="G62" s="49" t="s">
        <v>177</v>
      </c>
      <c r="H62" s="53" t="s">
        <v>166</v>
      </c>
      <c r="I62" s="49" t="s">
        <v>66</v>
      </c>
      <c r="J62" s="48">
        <v>3</v>
      </c>
      <c r="K62" s="48">
        <v>3</v>
      </c>
      <c r="L62" s="49" t="s">
        <v>73</v>
      </c>
    </row>
    <row r="63" spans="1:12" ht="13.5" customHeight="1">
      <c r="A63" s="48">
        <v>15</v>
      </c>
      <c r="B63" s="49" t="s">
        <v>3</v>
      </c>
      <c r="C63" s="49" t="s">
        <v>178</v>
      </c>
      <c r="D63" s="48">
        <v>4824</v>
      </c>
      <c r="E63" s="50">
        <v>0.5156821243024822</v>
      </c>
      <c r="G63" s="49" t="s">
        <v>178</v>
      </c>
      <c r="H63" s="53" t="s">
        <v>166</v>
      </c>
      <c r="I63" s="49" t="s">
        <v>77</v>
      </c>
      <c r="J63" s="48">
        <v>291</v>
      </c>
      <c r="K63" s="48">
        <v>291</v>
      </c>
      <c r="L63" s="49" t="s">
        <v>179</v>
      </c>
    </row>
    <row r="64" spans="1:12" ht="13.5" customHeight="1">
      <c r="A64" s="48">
        <v>15</v>
      </c>
      <c r="B64" s="49" t="s">
        <v>3</v>
      </c>
      <c r="C64" s="49" t="s">
        <v>180</v>
      </c>
      <c r="D64" s="48">
        <v>2539</v>
      </c>
      <c r="E64" s="50">
        <v>0.27141727064759585</v>
      </c>
      <c r="G64" s="49" t="s">
        <v>180</v>
      </c>
      <c r="H64" s="53" t="s">
        <v>166</v>
      </c>
      <c r="I64" s="49" t="s">
        <v>77</v>
      </c>
      <c r="J64" s="48">
        <v>468</v>
      </c>
      <c r="K64" s="48">
        <v>468</v>
      </c>
      <c r="L64" s="49" t="s">
        <v>181</v>
      </c>
    </row>
    <row r="65" spans="1:12" ht="13.5" customHeight="1">
      <c r="A65" s="48">
        <v>15</v>
      </c>
      <c r="B65" s="49" t="s">
        <v>3</v>
      </c>
      <c r="C65" s="49" t="s">
        <v>182</v>
      </c>
      <c r="D65" s="48">
        <v>1485</v>
      </c>
      <c r="E65" s="50">
        <v>0.1587454300558014</v>
      </c>
      <c r="G65" s="49" t="s">
        <v>182</v>
      </c>
      <c r="H65" s="53" t="s">
        <v>166</v>
      </c>
      <c r="I65" s="49" t="s">
        <v>77</v>
      </c>
      <c r="J65" s="48">
        <v>27</v>
      </c>
      <c r="K65" s="48">
        <v>27</v>
      </c>
      <c r="L65" s="49" t="s">
        <v>183</v>
      </c>
    </row>
    <row r="66" spans="1:12" ht="13.5" customHeight="1">
      <c r="A66" s="48">
        <v>15</v>
      </c>
      <c r="B66" s="49" t="s">
        <v>3</v>
      </c>
      <c r="C66" s="49" t="s">
        <v>95</v>
      </c>
      <c r="D66" s="48">
        <v>1338</v>
      </c>
      <c r="E66" s="50">
        <v>0.14303123596946957</v>
      </c>
      <c r="G66" s="49" t="s">
        <v>184</v>
      </c>
      <c r="H66" s="53" t="s">
        <v>166</v>
      </c>
      <c r="I66" s="49" t="s">
        <v>66</v>
      </c>
      <c r="J66" s="48">
        <v>104</v>
      </c>
      <c r="K66" s="48">
        <v>104</v>
      </c>
      <c r="L66" s="49" t="s">
        <v>96</v>
      </c>
    </row>
    <row r="67" spans="1:12" ht="13.5" customHeight="1">
      <c r="A67" s="48">
        <v>15</v>
      </c>
      <c r="B67" s="49" t="s">
        <v>3</v>
      </c>
      <c r="C67" s="49" t="s">
        <v>185</v>
      </c>
      <c r="D67" s="48">
        <v>1079</v>
      </c>
      <c r="E67" s="50">
        <v>0.11534432257926581</v>
      </c>
      <c r="G67" s="49" t="s">
        <v>185</v>
      </c>
      <c r="H67" s="53" t="s">
        <v>166</v>
      </c>
      <c r="I67" s="49" t="s">
        <v>77</v>
      </c>
      <c r="J67" s="48">
        <v>185</v>
      </c>
      <c r="K67" s="48">
        <v>185</v>
      </c>
      <c r="L67" s="49" t="s">
        <v>186</v>
      </c>
    </row>
    <row r="68" spans="1:12" ht="13.5" customHeight="1">
      <c r="A68" s="48">
        <v>15</v>
      </c>
      <c r="B68" s="49" t="s">
        <v>3</v>
      </c>
      <c r="C68" s="49" t="s">
        <v>187</v>
      </c>
      <c r="D68" s="48">
        <v>1073</v>
      </c>
      <c r="E68" s="50">
        <v>0.11470292690227268</v>
      </c>
      <c r="G68" s="49" t="s">
        <v>187</v>
      </c>
      <c r="H68" s="53" t="s">
        <v>166</v>
      </c>
      <c r="I68" s="49" t="s">
        <v>189</v>
      </c>
      <c r="J68" s="48">
        <v>158</v>
      </c>
      <c r="K68" s="48">
        <v>158</v>
      </c>
      <c r="L68" s="49" t="s">
        <v>188</v>
      </c>
    </row>
    <row r="69" spans="1:12" ht="13.5" customHeight="1">
      <c r="A69" s="48">
        <v>15</v>
      </c>
      <c r="B69" s="49" t="s">
        <v>3</v>
      </c>
      <c r="C69" s="49" t="s">
        <v>190</v>
      </c>
      <c r="D69" s="48">
        <v>1006</v>
      </c>
      <c r="E69" s="50">
        <v>0.10754067517584931</v>
      </c>
      <c r="G69" s="49" t="s">
        <v>190</v>
      </c>
      <c r="H69" s="53" t="s">
        <v>166</v>
      </c>
      <c r="I69" s="49" t="s">
        <v>85</v>
      </c>
      <c r="J69" s="48">
        <v>469</v>
      </c>
      <c r="K69" s="48">
        <v>469</v>
      </c>
      <c r="L69" s="49" t="s">
        <v>191</v>
      </c>
    </row>
    <row r="70" spans="1:12" ht="13.5" customHeight="1">
      <c r="A70" s="48">
        <v>15</v>
      </c>
      <c r="B70" s="49" t="s">
        <v>3</v>
      </c>
      <c r="C70" s="49" t="s">
        <v>192</v>
      </c>
      <c r="D70" s="48">
        <v>888</v>
      </c>
      <c r="E70" s="50">
        <v>0.09492656019498429</v>
      </c>
      <c r="G70" s="49" t="s">
        <v>192</v>
      </c>
      <c r="H70" s="53" t="s">
        <v>166</v>
      </c>
      <c r="I70" s="49" t="s">
        <v>77</v>
      </c>
      <c r="J70" s="48">
        <v>437</v>
      </c>
      <c r="K70" s="48">
        <v>437</v>
      </c>
      <c r="L70" s="49" t="s">
        <v>193</v>
      </c>
    </row>
    <row r="71" spans="1:12" ht="13.5" customHeight="1">
      <c r="A71" s="48">
        <v>15</v>
      </c>
      <c r="B71" s="49" t="s">
        <v>3</v>
      </c>
      <c r="C71" s="49" t="s">
        <v>194</v>
      </c>
      <c r="D71" s="48">
        <v>870</v>
      </c>
      <c r="E71" s="50">
        <v>0.09300237316400488</v>
      </c>
      <c r="G71" s="49" t="s">
        <v>194</v>
      </c>
      <c r="H71" s="53" t="s">
        <v>166</v>
      </c>
      <c r="I71" s="49" t="s">
        <v>77</v>
      </c>
      <c r="J71" s="48">
        <v>445</v>
      </c>
      <c r="K71" s="48">
        <v>445</v>
      </c>
      <c r="L71" s="49" t="s">
        <v>195</v>
      </c>
    </row>
    <row r="72" spans="1:12" ht="13.5" customHeight="1">
      <c r="A72" s="48">
        <v>15</v>
      </c>
      <c r="B72" s="49" t="s">
        <v>3</v>
      </c>
      <c r="C72" s="49" t="s">
        <v>93</v>
      </c>
      <c r="D72" s="48">
        <v>777</v>
      </c>
      <c r="E72" s="50">
        <v>0.08306074017061126</v>
      </c>
      <c r="G72" s="49" t="s">
        <v>93</v>
      </c>
      <c r="H72" s="53" t="s">
        <v>166</v>
      </c>
      <c r="I72" s="49" t="s">
        <v>66</v>
      </c>
      <c r="J72" s="48">
        <v>139</v>
      </c>
      <c r="K72" s="48">
        <v>139</v>
      </c>
      <c r="L72" s="49" t="s">
        <v>94</v>
      </c>
    </row>
    <row r="73" spans="1:12" ht="13.5" customHeight="1">
      <c r="A73" s="48">
        <v>15</v>
      </c>
      <c r="B73" s="49" t="s">
        <v>3</v>
      </c>
      <c r="C73" s="49" t="s">
        <v>196</v>
      </c>
      <c r="D73" s="48">
        <v>557</v>
      </c>
      <c r="E73" s="50">
        <v>0.05954289868086289</v>
      </c>
      <c r="G73" s="49" t="s">
        <v>198</v>
      </c>
      <c r="H73" s="53" t="s">
        <v>166</v>
      </c>
      <c r="I73" s="49" t="s">
        <v>77</v>
      </c>
      <c r="J73" s="48">
        <v>470</v>
      </c>
      <c r="K73" s="48">
        <v>470</v>
      </c>
      <c r="L73" s="49" t="s">
        <v>197</v>
      </c>
    </row>
    <row r="74" spans="1:12" ht="13.5" customHeight="1">
      <c r="A74" s="48">
        <v>15</v>
      </c>
      <c r="B74" s="49" t="s">
        <v>3</v>
      </c>
      <c r="C74" s="49" t="s">
        <v>199</v>
      </c>
      <c r="D74" s="48">
        <v>466</v>
      </c>
      <c r="E74" s="50">
        <v>0.04981506424646698</v>
      </c>
      <c r="G74" s="49" t="s">
        <v>199</v>
      </c>
      <c r="H74" s="53" t="s">
        <v>166</v>
      </c>
      <c r="I74" s="49" t="s">
        <v>85</v>
      </c>
      <c r="J74" s="48">
        <v>439</v>
      </c>
      <c r="K74" s="48">
        <v>439</v>
      </c>
      <c r="L74" s="49" t="s">
        <v>200</v>
      </c>
    </row>
    <row r="75" spans="1:12" ht="13.5" customHeight="1">
      <c r="A75" s="48">
        <v>15</v>
      </c>
      <c r="B75" s="49" t="s">
        <v>3</v>
      </c>
      <c r="C75" s="49" t="s">
        <v>201</v>
      </c>
      <c r="D75" s="48">
        <v>327</v>
      </c>
      <c r="E75" s="50">
        <v>0.03495606439612597</v>
      </c>
      <c r="G75" s="49" t="s">
        <v>203</v>
      </c>
      <c r="H75" s="53" t="s">
        <v>166</v>
      </c>
      <c r="I75" s="49" t="s">
        <v>102</v>
      </c>
      <c r="J75" s="48">
        <v>17</v>
      </c>
      <c r="K75" s="48">
        <v>17</v>
      </c>
      <c r="L75" s="49" t="s">
        <v>202</v>
      </c>
    </row>
    <row r="76" spans="1:12" ht="13.5" customHeight="1">
      <c r="A76" s="48">
        <v>15</v>
      </c>
      <c r="B76" s="49" t="s">
        <v>3</v>
      </c>
      <c r="C76" s="49" t="s">
        <v>128</v>
      </c>
      <c r="D76" s="48">
        <v>302</v>
      </c>
      <c r="E76" s="50">
        <v>0.03228358240865457</v>
      </c>
      <c r="G76" s="49" t="s">
        <v>128</v>
      </c>
      <c r="H76" s="53" t="s">
        <v>166</v>
      </c>
      <c r="I76" s="49" t="s">
        <v>102</v>
      </c>
      <c r="J76" s="48">
        <v>238</v>
      </c>
      <c r="K76" s="48">
        <v>238</v>
      </c>
      <c r="L76" s="49" t="s">
        <v>129</v>
      </c>
    </row>
    <row r="77" spans="1:12" ht="13.5" customHeight="1">
      <c r="A77" s="48">
        <v>15</v>
      </c>
      <c r="B77" s="49" t="s">
        <v>3</v>
      </c>
      <c r="C77" s="49" t="s">
        <v>204</v>
      </c>
      <c r="D77" s="48">
        <v>286</v>
      </c>
      <c r="E77" s="50">
        <v>0.030573193936672866</v>
      </c>
      <c r="G77" s="49" t="s">
        <v>204</v>
      </c>
      <c r="H77" s="53" t="s">
        <v>166</v>
      </c>
      <c r="I77" s="49" t="s">
        <v>189</v>
      </c>
      <c r="J77" s="48">
        <v>471</v>
      </c>
      <c r="K77" s="48">
        <v>471</v>
      </c>
      <c r="L77" s="49" t="s">
        <v>205</v>
      </c>
    </row>
    <row r="78" spans="1:12" ht="13.5" customHeight="1">
      <c r="A78" s="48">
        <v>15</v>
      </c>
      <c r="B78" s="49" t="s">
        <v>3</v>
      </c>
      <c r="C78" s="49" t="s">
        <v>206</v>
      </c>
      <c r="D78" s="48">
        <v>280</v>
      </c>
      <c r="E78" s="50">
        <v>0.029931798259679728</v>
      </c>
      <c r="G78" s="49" t="s">
        <v>206</v>
      </c>
      <c r="H78" s="53" t="s">
        <v>166</v>
      </c>
      <c r="I78" s="49" t="s">
        <v>77</v>
      </c>
      <c r="J78" s="48">
        <v>148</v>
      </c>
      <c r="K78" s="48">
        <v>148</v>
      </c>
      <c r="L78" s="49" t="s">
        <v>207</v>
      </c>
    </row>
    <row r="79" spans="1:12" ht="13.5" customHeight="1">
      <c r="A79" s="48">
        <v>15</v>
      </c>
      <c r="B79" s="49" t="s">
        <v>3</v>
      </c>
      <c r="C79" s="49" t="s">
        <v>208</v>
      </c>
      <c r="D79" s="48">
        <v>244</v>
      </c>
      <c r="E79" s="50">
        <v>0.026083424197720907</v>
      </c>
      <c r="G79" s="49" t="s">
        <v>208</v>
      </c>
      <c r="H79" s="53" t="s">
        <v>166</v>
      </c>
      <c r="I79" s="49" t="s">
        <v>189</v>
      </c>
      <c r="J79" s="48">
        <v>91</v>
      </c>
      <c r="K79" s="48">
        <v>91</v>
      </c>
      <c r="L79" s="49" t="s">
        <v>209</v>
      </c>
    </row>
    <row r="80" spans="1:12" ht="13.5" customHeight="1">
      <c r="A80" s="48">
        <v>16</v>
      </c>
      <c r="B80" s="49" t="s">
        <v>4</v>
      </c>
      <c r="C80" s="49" t="s">
        <v>69</v>
      </c>
      <c r="D80" s="48">
        <v>143610</v>
      </c>
      <c r="E80" s="50">
        <v>41.476531001259225</v>
      </c>
      <c r="F80" s="48">
        <v>17</v>
      </c>
      <c r="G80" s="49" t="s">
        <v>69</v>
      </c>
      <c r="H80" s="53" t="s">
        <v>210</v>
      </c>
      <c r="I80" s="49" t="s">
        <v>71</v>
      </c>
      <c r="J80" s="48">
        <v>4</v>
      </c>
      <c r="K80" s="48">
        <v>4</v>
      </c>
      <c r="L80" s="49" t="s">
        <v>70</v>
      </c>
    </row>
    <row r="81" spans="1:12" ht="13.5" customHeight="1">
      <c r="A81" s="48">
        <v>16</v>
      </c>
      <c r="B81" s="49" t="s">
        <v>4</v>
      </c>
      <c r="C81" s="49" t="s">
        <v>211</v>
      </c>
      <c r="D81" s="48">
        <v>99159</v>
      </c>
      <c r="E81" s="50">
        <v>28.63847460172595</v>
      </c>
      <c r="F81" s="48">
        <v>12</v>
      </c>
      <c r="G81" s="49" t="s">
        <v>211</v>
      </c>
      <c r="H81" s="53" t="s">
        <v>210</v>
      </c>
      <c r="I81" s="49" t="s">
        <v>85</v>
      </c>
      <c r="J81" s="48">
        <v>155</v>
      </c>
      <c r="K81" s="48">
        <v>155</v>
      </c>
      <c r="L81" s="49" t="s">
        <v>212</v>
      </c>
    </row>
    <row r="82" spans="1:12" ht="13.5" customHeight="1">
      <c r="A82" s="48">
        <v>16</v>
      </c>
      <c r="B82" s="49" t="s">
        <v>4</v>
      </c>
      <c r="C82" s="49" t="s">
        <v>64</v>
      </c>
      <c r="D82" s="48">
        <v>84982</v>
      </c>
      <c r="E82" s="50">
        <v>24.543963216691118</v>
      </c>
      <c r="F82" s="48">
        <v>10</v>
      </c>
      <c r="G82" s="49" t="s">
        <v>64</v>
      </c>
      <c r="H82" s="53" t="s">
        <v>210</v>
      </c>
      <c r="I82" s="49" t="s">
        <v>66</v>
      </c>
      <c r="J82" s="48">
        <v>2</v>
      </c>
      <c r="K82" s="48">
        <v>2</v>
      </c>
      <c r="L82" s="49" t="s">
        <v>65</v>
      </c>
    </row>
    <row r="83" spans="1:12" ht="13.5" customHeight="1">
      <c r="A83" s="48">
        <v>16</v>
      </c>
      <c r="B83" s="49" t="s">
        <v>4</v>
      </c>
      <c r="C83" s="49" t="s">
        <v>72</v>
      </c>
      <c r="D83" s="48">
        <v>6511</v>
      </c>
      <c r="E83" s="50">
        <v>1.8804657986853202</v>
      </c>
      <c r="G83" s="49" t="s">
        <v>213</v>
      </c>
      <c r="H83" s="53" t="s">
        <v>210</v>
      </c>
      <c r="I83" s="49" t="s">
        <v>66</v>
      </c>
      <c r="J83" s="48">
        <v>3</v>
      </c>
      <c r="K83" s="48">
        <v>3</v>
      </c>
      <c r="L83" s="49" t="s">
        <v>73</v>
      </c>
    </row>
    <row r="84" spans="1:12" ht="13.5" customHeight="1">
      <c r="A84" s="48">
        <v>16</v>
      </c>
      <c r="B84" s="49" t="s">
        <v>4</v>
      </c>
      <c r="C84" s="49" t="s">
        <v>214</v>
      </c>
      <c r="D84" s="48">
        <v>1262</v>
      </c>
      <c r="E84" s="50">
        <v>0.36448285024433635</v>
      </c>
      <c r="G84" s="49" t="s">
        <v>214</v>
      </c>
      <c r="H84" s="53" t="s">
        <v>210</v>
      </c>
      <c r="I84" s="49" t="s">
        <v>77</v>
      </c>
      <c r="J84" s="48">
        <v>177</v>
      </c>
      <c r="K84" s="48">
        <v>177</v>
      </c>
      <c r="L84" s="49" t="s">
        <v>215</v>
      </c>
    </row>
    <row r="85" spans="1:12" ht="13.5" customHeight="1">
      <c r="A85" s="48">
        <v>16</v>
      </c>
      <c r="B85" s="49" t="s">
        <v>4</v>
      </c>
      <c r="C85" s="49" t="s">
        <v>216</v>
      </c>
      <c r="D85" s="48">
        <v>1206</v>
      </c>
      <c r="E85" s="50">
        <v>0.34830928478183015</v>
      </c>
      <c r="G85" s="49" t="s">
        <v>216</v>
      </c>
      <c r="H85" s="53" t="s">
        <v>210</v>
      </c>
      <c r="I85" s="49" t="s">
        <v>189</v>
      </c>
      <c r="J85" s="48">
        <v>457</v>
      </c>
      <c r="K85" s="48">
        <v>457</v>
      </c>
      <c r="L85" s="49" t="s">
        <v>217</v>
      </c>
    </row>
    <row r="86" spans="1:12" ht="13.5" customHeight="1">
      <c r="A86" s="48">
        <v>16</v>
      </c>
      <c r="B86" s="49" t="s">
        <v>4</v>
      </c>
      <c r="C86" s="49" t="s">
        <v>218</v>
      </c>
      <c r="D86" s="48">
        <v>965</v>
      </c>
      <c r="E86" s="50">
        <v>0.2787051905592588</v>
      </c>
      <c r="G86" s="49" t="s">
        <v>218</v>
      </c>
      <c r="H86" s="53" t="s">
        <v>210</v>
      </c>
      <c r="I86" s="49" t="s">
        <v>141</v>
      </c>
      <c r="J86" s="48">
        <v>449</v>
      </c>
      <c r="K86" s="48">
        <v>449</v>
      </c>
      <c r="L86" s="49" t="s">
        <v>219</v>
      </c>
    </row>
    <row r="87" spans="1:12" ht="13.5" customHeight="1">
      <c r="A87" s="48">
        <v>16</v>
      </c>
      <c r="B87" s="49" t="s">
        <v>4</v>
      </c>
      <c r="C87" s="49" t="s">
        <v>95</v>
      </c>
      <c r="D87" s="48">
        <v>728</v>
      </c>
      <c r="E87" s="50">
        <v>0.21025635101258072</v>
      </c>
      <c r="G87" s="49" t="s">
        <v>95</v>
      </c>
      <c r="H87" s="53" t="s">
        <v>210</v>
      </c>
      <c r="I87" s="49" t="s">
        <v>66</v>
      </c>
      <c r="J87" s="48">
        <v>104</v>
      </c>
      <c r="K87" s="48">
        <v>104</v>
      </c>
      <c r="L87" s="49" t="s">
        <v>96</v>
      </c>
    </row>
    <row r="88" spans="1:12" ht="13.5" customHeight="1">
      <c r="A88" s="48">
        <v>16</v>
      </c>
      <c r="B88" s="49" t="s">
        <v>4</v>
      </c>
      <c r="C88" s="49" t="s">
        <v>220</v>
      </c>
      <c r="D88" s="48">
        <v>656</v>
      </c>
      <c r="E88" s="50">
        <v>0.18946176684650132</v>
      </c>
      <c r="G88" s="49" t="s">
        <v>220</v>
      </c>
      <c r="H88" s="53" t="s">
        <v>210</v>
      </c>
      <c r="I88" s="49" t="s">
        <v>71</v>
      </c>
      <c r="J88" s="48">
        <v>458</v>
      </c>
      <c r="K88" s="48">
        <v>458</v>
      </c>
      <c r="L88" s="49" t="s">
        <v>221</v>
      </c>
    </row>
    <row r="89" spans="1:12" ht="13.5" customHeight="1">
      <c r="A89" s="48">
        <v>16</v>
      </c>
      <c r="B89" s="49" t="s">
        <v>4</v>
      </c>
      <c r="C89" s="49" t="s">
        <v>100</v>
      </c>
      <c r="D89" s="48">
        <v>483</v>
      </c>
      <c r="E89" s="50">
        <v>0.13949700211411606</v>
      </c>
      <c r="G89" s="49" t="s">
        <v>100</v>
      </c>
      <c r="H89" s="53" t="s">
        <v>210</v>
      </c>
      <c r="I89" s="49" t="s">
        <v>102</v>
      </c>
      <c r="J89" s="48">
        <v>24</v>
      </c>
      <c r="K89" s="48">
        <v>24</v>
      </c>
      <c r="L89" s="49" t="s">
        <v>101</v>
      </c>
    </row>
    <row r="90" spans="1:12" ht="13.5" customHeight="1">
      <c r="A90" s="48">
        <v>16</v>
      </c>
      <c r="B90" s="49" t="s">
        <v>4</v>
      </c>
      <c r="C90" s="49" t="s">
        <v>222</v>
      </c>
      <c r="D90" s="48">
        <v>416</v>
      </c>
      <c r="E90" s="50">
        <v>0.12014648629290327</v>
      </c>
      <c r="G90" s="49" t="s">
        <v>222</v>
      </c>
      <c r="H90" s="53" t="s">
        <v>210</v>
      </c>
      <c r="I90" s="49" t="s">
        <v>141</v>
      </c>
      <c r="J90" s="48">
        <v>459</v>
      </c>
      <c r="K90" s="48">
        <v>459</v>
      </c>
      <c r="L90" s="49" t="s">
        <v>223</v>
      </c>
    </row>
    <row r="91" spans="1:12" ht="13.5" customHeight="1">
      <c r="A91" s="48">
        <v>16</v>
      </c>
      <c r="B91" s="49" t="s">
        <v>4</v>
      </c>
      <c r="C91" s="49" t="s">
        <v>93</v>
      </c>
      <c r="D91" s="48">
        <v>343</v>
      </c>
      <c r="E91" s="50">
        <v>0.09906308845785053</v>
      </c>
      <c r="G91" s="49" t="s">
        <v>93</v>
      </c>
      <c r="H91" s="53" t="s">
        <v>210</v>
      </c>
      <c r="I91" s="49" t="s">
        <v>66</v>
      </c>
      <c r="J91" s="48">
        <v>139</v>
      </c>
      <c r="K91" s="48">
        <v>139</v>
      </c>
      <c r="L91" s="49" t="s">
        <v>94</v>
      </c>
    </row>
    <row r="92" spans="1:12" ht="13.5" customHeight="1">
      <c r="A92" s="48">
        <v>17</v>
      </c>
      <c r="B92" s="49" t="s">
        <v>6</v>
      </c>
      <c r="C92" s="49" t="s">
        <v>69</v>
      </c>
      <c r="D92" s="48">
        <v>748746</v>
      </c>
      <c r="E92" s="50">
        <v>49.169321331686355</v>
      </c>
      <c r="F92" s="48">
        <v>48</v>
      </c>
      <c r="G92" s="49" t="s">
        <v>69</v>
      </c>
      <c r="H92" s="53" t="s">
        <v>224</v>
      </c>
      <c r="I92" s="49" t="s">
        <v>71</v>
      </c>
      <c r="J92" s="48">
        <v>4</v>
      </c>
      <c r="K92" s="48">
        <v>4</v>
      </c>
      <c r="L92" s="49" t="s">
        <v>70</v>
      </c>
    </row>
    <row r="93" spans="1:12" ht="13.5" customHeight="1">
      <c r="A93" s="48">
        <v>17</v>
      </c>
      <c r="B93" s="49" t="s">
        <v>6</v>
      </c>
      <c r="C93" s="49" t="s">
        <v>64</v>
      </c>
      <c r="D93" s="48">
        <v>574596</v>
      </c>
      <c r="E93" s="50">
        <v>37.733083528862466</v>
      </c>
      <c r="F93" s="48">
        <v>33</v>
      </c>
      <c r="G93" s="49" t="s">
        <v>64</v>
      </c>
      <c r="H93" s="53" t="s">
        <v>224</v>
      </c>
      <c r="I93" s="49" t="s">
        <v>66</v>
      </c>
      <c r="J93" s="48">
        <v>2</v>
      </c>
      <c r="K93" s="48">
        <v>2</v>
      </c>
      <c r="L93" s="49" t="s">
        <v>65</v>
      </c>
    </row>
    <row r="94" spans="1:12" ht="13.5" customHeight="1">
      <c r="A94" s="48">
        <v>17</v>
      </c>
      <c r="B94" s="49" t="s">
        <v>6</v>
      </c>
      <c r="C94" s="49" t="s">
        <v>72</v>
      </c>
      <c r="D94" s="48">
        <v>46878</v>
      </c>
      <c r="E94" s="50">
        <v>3.078426389438866</v>
      </c>
      <c r="G94" s="49" t="s">
        <v>225</v>
      </c>
      <c r="H94" s="53" t="s">
        <v>224</v>
      </c>
      <c r="I94" s="49" t="s">
        <v>66</v>
      </c>
      <c r="J94" s="48">
        <v>3</v>
      </c>
      <c r="K94" s="48">
        <v>3</v>
      </c>
      <c r="L94" s="49" t="s">
        <v>73</v>
      </c>
    </row>
    <row r="95" spans="1:12" ht="13.5" customHeight="1">
      <c r="A95" s="48">
        <v>17</v>
      </c>
      <c r="B95" s="49" t="s">
        <v>6</v>
      </c>
      <c r="C95" s="49" t="s">
        <v>226</v>
      </c>
      <c r="D95" s="48">
        <v>41519</v>
      </c>
      <c r="E95" s="50">
        <v>2.726506789178554</v>
      </c>
      <c r="F95" s="48">
        <v>2</v>
      </c>
      <c r="G95" s="49" t="s">
        <v>226</v>
      </c>
      <c r="H95" s="53" t="s">
        <v>224</v>
      </c>
      <c r="I95" s="49" t="s">
        <v>85</v>
      </c>
      <c r="J95" s="48">
        <v>126</v>
      </c>
      <c r="K95" s="48">
        <v>126</v>
      </c>
      <c r="L95" s="49" t="s">
        <v>227</v>
      </c>
    </row>
    <row r="96" spans="1:12" ht="13.5" customHeight="1">
      <c r="A96" s="48">
        <v>17</v>
      </c>
      <c r="B96" s="49" t="s">
        <v>6</v>
      </c>
      <c r="C96" s="49" t="s">
        <v>228</v>
      </c>
      <c r="D96" s="48">
        <v>17496</v>
      </c>
      <c r="E96" s="50">
        <v>1.148942960655796</v>
      </c>
      <c r="G96" s="49" t="s">
        <v>230</v>
      </c>
      <c r="H96" s="53" t="s">
        <v>224</v>
      </c>
      <c r="I96" s="49" t="s">
        <v>77</v>
      </c>
      <c r="J96" s="48">
        <v>159</v>
      </c>
      <c r="K96" s="48">
        <v>159</v>
      </c>
      <c r="L96" s="49" t="s">
        <v>229</v>
      </c>
    </row>
    <row r="97" spans="1:12" ht="13.5" customHeight="1">
      <c r="A97" s="48">
        <v>17</v>
      </c>
      <c r="B97" s="49" t="s">
        <v>6</v>
      </c>
      <c r="C97" s="49" t="s">
        <v>231</v>
      </c>
      <c r="D97" s="48">
        <v>16435</v>
      </c>
      <c r="E97" s="50">
        <v>1.079268264653521</v>
      </c>
      <c r="G97" s="49" t="s">
        <v>231</v>
      </c>
      <c r="H97" s="53" t="s">
        <v>224</v>
      </c>
      <c r="I97" s="49" t="s">
        <v>189</v>
      </c>
      <c r="J97" s="48">
        <v>215</v>
      </c>
      <c r="K97" s="48">
        <v>215</v>
      </c>
      <c r="L97" s="49" t="s">
        <v>232</v>
      </c>
    </row>
    <row r="98" spans="1:12" ht="13.5" customHeight="1">
      <c r="A98" s="48">
        <v>17</v>
      </c>
      <c r="B98" s="49" t="s">
        <v>6</v>
      </c>
      <c r="C98" s="49" t="s">
        <v>233</v>
      </c>
      <c r="D98" s="48">
        <v>7965</v>
      </c>
      <c r="E98" s="50">
        <v>0.5230527367183021</v>
      </c>
      <c r="G98" s="49" t="s">
        <v>233</v>
      </c>
      <c r="H98" s="53" t="s">
        <v>224</v>
      </c>
      <c r="I98" s="49" t="s">
        <v>189</v>
      </c>
      <c r="J98" s="48">
        <v>206</v>
      </c>
      <c r="K98" s="48">
        <v>206</v>
      </c>
      <c r="L98" s="49" t="s">
        <v>234</v>
      </c>
    </row>
    <row r="99" spans="1:12" ht="13.5" customHeight="1">
      <c r="A99" s="48">
        <v>17</v>
      </c>
      <c r="B99" s="49" t="s">
        <v>6</v>
      </c>
      <c r="C99" s="49" t="s">
        <v>145</v>
      </c>
      <c r="D99" s="48">
        <v>5562</v>
      </c>
      <c r="E99" s="50">
        <v>0.36525038564057705</v>
      </c>
      <c r="G99" s="49" t="s">
        <v>82</v>
      </c>
      <c r="H99" s="53" t="s">
        <v>224</v>
      </c>
      <c r="I99" s="49" t="s">
        <v>66</v>
      </c>
      <c r="J99" s="48">
        <v>137</v>
      </c>
      <c r="K99" s="48">
        <v>137</v>
      </c>
      <c r="L99" s="49" t="s">
        <v>146</v>
      </c>
    </row>
    <row r="100" spans="1:12" ht="13.5" customHeight="1">
      <c r="A100" s="48">
        <v>17</v>
      </c>
      <c r="B100" s="49" t="s">
        <v>6</v>
      </c>
      <c r="C100" s="49" t="s">
        <v>80</v>
      </c>
      <c r="D100" s="48">
        <v>5481</v>
      </c>
      <c r="E100" s="50">
        <v>0.3599312052671706</v>
      </c>
      <c r="G100" s="49" t="s">
        <v>235</v>
      </c>
      <c r="H100" s="53" t="s">
        <v>224</v>
      </c>
      <c r="I100" s="49" t="s">
        <v>66</v>
      </c>
      <c r="J100" s="48">
        <v>118</v>
      </c>
      <c r="K100" s="48">
        <v>118</v>
      </c>
      <c r="L100" s="49" t="s">
        <v>81</v>
      </c>
    </row>
    <row r="101" spans="1:12" ht="13.5" customHeight="1">
      <c r="A101" s="48">
        <v>17</v>
      </c>
      <c r="B101" s="49" t="s">
        <v>6</v>
      </c>
      <c r="C101" s="49" t="s">
        <v>236</v>
      </c>
      <c r="D101" s="48">
        <v>4972</v>
      </c>
      <c r="E101" s="50">
        <v>0.3265057384762584</v>
      </c>
      <c r="G101" s="49" t="s">
        <v>236</v>
      </c>
      <c r="H101" s="53" t="s">
        <v>224</v>
      </c>
      <c r="I101" s="49" t="s">
        <v>85</v>
      </c>
      <c r="J101" s="48">
        <v>477</v>
      </c>
      <c r="K101" s="48">
        <v>477</v>
      </c>
      <c r="L101" s="49" t="s">
        <v>237</v>
      </c>
    </row>
    <row r="102" spans="1:12" ht="13.5" customHeight="1">
      <c r="A102" s="48">
        <v>17</v>
      </c>
      <c r="B102" s="49" t="s">
        <v>6</v>
      </c>
      <c r="C102" s="49" t="s">
        <v>238</v>
      </c>
      <c r="D102" s="48">
        <v>3760</v>
      </c>
      <c r="E102" s="50">
        <v>0.246915039555658</v>
      </c>
      <c r="G102" s="49" t="s">
        <v>238</v>
      </c>
      <c r="H102" s="53" t="s">
        <v>224</v>
      </c>
      <c r="I102" s="49" t="s">
        <v>189</v>
      </c>
      <c r="J102" s="48">
        <v>311</v>
      </c>
      <c r="K102" s="48">
        <v>311</v>
      </c>
      <c r="L102" s="49" t="s">
        <v>239</v>
      </c>
    </row>
    <row r="103" spans="1:12" ht="13.5" customHeight="1">
      <c r="A103" s="48">
        <v>17</v>
      </c>
      <c r="B103" s="49" t="s">
        <v>6</v>
      </c>
      <c r="C103" s="49" t="s">
        <v>240</v>
      </c>
      <c r="D103" s="48">
        <v>3241</v>
      </c>
      <c r="E103" s="50">
        <v>0.21283288382975735</v>
      </c>
      <c r="G103" s="49" t="s">
        <v>240</v>
      </c>
      <c r="H103" s="53" t="s">
        <v>224</v>
      </c>
      <c r="I103" s="49" t="s">
        <v>85</v>
      </c>
      <c r="J103" s="48">
        <v>192</v>
      </c>
      <c r="K103" s="48">
        <v>192</v>
      </c>
      <c r="L103" s="49" t="s">
        <v>241</v>
      </c>
    </row>
    <row r="104" spans="1:12" ht="13.5" customHeight="1">
      <c r="A104" s="48">
        <v>17</v>
      </c>
      <c r="B104" s="49" t="s">
        <v>6</v>
      </c>
      <c r="C104" s="49" t="s">
        <v>91</v>
      </c>
      <c r="D104" s="48">
        <v>2941</v>
      </c>
      <c r="E104" s="50">
        <v>0.19313221578010378</v>
      </c>
      <c r="G104" s="49" t="s">
        <v>91</v>
      </c>
      <c r="H104" s="53" t="s">
        <v>224</v>
      </c>
      <c r="I104" s="49" t="s">
        <v>66</v>
      </c>
      <c r="J104" s="48">
        <v>68</v>
      </c>
      <c r="K104" s="48">
        <v>68</v>
      </c>
      <c r="L104" s="49" t="s">
        <v>92</v>
      </c>
    </row>
    <row r="105" spans="1:12" ht="13.5" customHeight="1">
      <c r="A105" s="48">
        <v>17</v>
      </c>
      <c r="B105" s="49" t="s">
        <v>6</v>
      </c>
      <c r="C105" s="49" t="s">
        <v>242</v>
      </c>
      <c r="D105" s="48">
        <v>1713</v>
      </c>
      <c r="E105" s="50">
        <v>0.11249081456352185</v>
      </c>
      <c r="G105" s="49" t="s">
        <v>242</v>
      </c>
      <c r="H105" s="53" t="s">
        <v>224</v>
      </c>
      <c r="I105" s="49" t="s">
        <v>85</v>
      </c>
      <c r="J105" s="48">
        <v>108</v>
      </c>
      <c r="K105" s="48">
        <v>108</v>
      </c>
      <c r="L105" s="49" t="s">
        <v>243</v>
      </c>
    </row>
    <row r="106" spans="1:12" ht="13.5" customHeight="1">
      <c r="A106" s="48">
        <v>17</v>
      </c>
      <c r="B106" s="49" t="s">
        <v>6</v>
      </c>
      <c r="C106" s="49" t="s">
        <v>128</v>
      </c>
      <c r="D106" s="48">
        <v>1522</v>
      </c>
      <c r="E106" s="50">
        <v>0.09994805590524242</v>
      </c>
      <c r="G106" s="49" t="s">
        <v>128</v>
      </c>
      <c r="H106" s="53" t="s">
        <v>224</v>
      </c>
      <c r="I106" s="49" t="s">
        <v>102</v>
      </c>
      <c r="J106" s="48">
        <v>238</v>
      </c>
      <c r="K106" s="48">
        <v>238</v>
      </c>
      <c r="L106" s="49" t="s">
        <v>129</v>
      </c>
    </row>
    <row r="107" spans="1:12" ht="13.5" customHeight="1">
      <c r="A107" s="48">
        <v>17</v>
      </c>
      <c r="B107" s="49" t="s">
        <v>6</v>
      </c>
      <c r="C107" s="49" t="s">
        <v>244</v>
      </c>
      <c r="D107" s="48">
        <v>1214</v>
      </c>
      <c r="E107" s="50">
        <v>0.07972203670759809</v>
      </c>
      <c r="G107" s="49" t="s">
        <v>244</v>
      </c>
      <c r="H107" s="53" t="s">
        <v>224</v>
      </c>
      <c r="I107" s="49" t="s">
        <v>189</v>
      </c>
      <c r="J107" s="48">
        <v>312</v>
      </c>
      <c r="K107" s="48">
        <v>312</v>
      </c>
      <c r="L107" s="49" t="s">
        <v>245</v>
      </c>
    </row>
    <row r="108" spans="1:12" ht="13.5" customHeight="1">
      <c r="A108" s="48">
        <v>17</v>
      </c>
      <c r="B108" s="49" t="s">
        <v>6</v>
      </c>
      <c r="C108" s="49" t="s">
        <v>246</v>
      </c>
      <c r="D108" s="48">
        <v>1148</v>
      </c>
      <c r="E108" s="50">
        <v>0.0753878897366743</v>
      </c>
      <c r="G108" s="49" t="s">
        <v>248</v>
      </c>
      <c r="H108" s="53" t="s">
        <v>224</v>
      </c>
      <c r="I108" s="49" t="s">
        <v>85</v>
      </c>
      <c r="J108" s="48">
        <v>476</v>
      </c>
      <c r="K108" s="48">
        <v>476</v>
      </c>
      <c r="L108" s="49" t="s">
        <v>247</v>
      </c>
    </row>
    <row r="109" spans="1:12" ht="13.5" customHeight="1">
      <c r="A109" s="48">
        <v>17</v>
      </c>
      <c r="B109" s="49" t="s">
        <v>6</v>
      </c>
      <c r="C109" s="49" t="s">
        <v>100</v>
      </c>
      <c r="D109" s="48">
        <v>1147</v>
      </c>
      <c r="E109" s="50">
        <v>0.07532222084317546</v>
      </c>
      <c r="G109" s="49" t="s">
        <v>100</v>
      </c>
      <c r="H109" s="53" t="s">
        <v>224</v>
      </c>
      <c r="I109" s="49" t="s">
        <v>102</v>
      </c>
      <c r="J109" s="48">
        <v>24</v>
      </c>
      <c r="K109" s="48">
        <v>24</v>
      </c>
      <c r="L109" s="49" t="s">
        <v>101</v>
      </c>
    </row>
    <row r="110" spans="1:12" ht="13.5" customHeight="1">
      <c r="A110" s="48">
        <v>17</v>
      </c>
      <c r="B110" s="49" t="s">
        <v>6</v>
      </c>
      <c r="C110" s="49" t="s">
        <v>95</v>
      </c>
      <c r="D110" s="48">
        <v>1121</v>
      </c>
      <c r="E110" s="50">
        <v>0.07361482961220549</v>
      </c>
      <c r="G110" s="49" t="s">
        <v>95</v>
      </c>
      <c r="H110" s="53" t="s">
        <v>224</v>
      </c>
      <c r="I110" s="49" t="s">
        <v>66</v>
      </c>
      <c r="J110" s="48">
        <v>104</v>
      </c>
      <c r="K110" s="48">
        <v>104</v>
      </c>
      <c r="L110" s="49" t="s">
        <v>96</v>
      </c>
    </row>
    <row r="111" spans="1:12" ht="13.5" customHeight="1">
      <c r="A111" s="48">
        <v>17</v>
      </c>
      <c r="B111" s="49" t="s">
        <v>6</v>
      </c>
      <c r="C111" s="49" t="s">
        <v>249</v>
      </c>
      <c r="D111" s="48">
        <v>1028</v>
      </c>
      <c r="E111" s="50">
        <v>0.06750762251681287</v>
      </c>
      <c r="G111" s="49" t="s">
        <v>249</v>
      </c>
      <c r="H111" s="53" t="s">
        <v>224</v>
      </c>
      <c r="I111" s="49" t="s">
        <v>189</v>
      </c>
      <c r="J111" s="48">
        <v>307</v>
      </c>
      <c r="K111" s="48">
        <v>307</v>
      </c>
      <c r="L111" s="49" t="s">
        <v>250</v>
      </c>
    </row>
    <row r="112" spans="1:12" ht="13.5" customHeight="1">
      <c r="A112" s="48">
        <v>17</v>
      </c>
      <c r="B112" s="49" t="s">
        <v>6</v>
      </c>
      <c r="C112" s="49" t="s">
        <v>251</v>
      </c>
      <c r="D112" s="48">
        <v>914</v>
      </c>
      <c r="E112" s="50">
        <v>0.060021368657944524</v>
      </c>
      <c r="G112" s="49" t="s">
        <v>251</v>
      </c>
      <c r="H112" s="53" t="s">
        <v>224</v>
      </c>
      <c r="I112" s="49" t="s">
        <v>85</v>
      </c>
      <c r="J112" s="48">
        <v>160</v>
      </c>
      <c r="K112" s="48">
        <v>160</v>
      </c>
      <c r="L112" s="49" t="s">
        <v>252</v>
      </c>
    </row>
    <row r="113" spans="1:12" ht="13.5" customHeight="1">
      <c r="A113" s="48">
        <v>17</v>
      </c>
      <c r="B113" s="49" t="s">
        <v>6</v>
      </c>
      <c r="C113" s="49" t="s">
        <v>253</v>
      </c>
      <c r="D113" s="48">
        <v>713</v>
      </c>
      <c r="E113" s="50">
        <v>0.046821921064676635</v>
      </c>
      <c r="G113" s="49" t="s">
        <v>253</v>
      </c>
      <c r="H113" s="53" t="s">
        <v>224</v>
      </c>
      <c r="I113" s="49" t="s">
        <v>71</v>
      </c>
      <c r="J113" s="48">
        <v>95</v>
      </c>
      <c r="K113" s="48">
        <v>95</v>
      </c>
      <c r="L113" s="49" t="s">
        <v>254</v>
      </c>
    </row>
    <row r="114" spans="1:12" ht="13.5" customHeight="1">
      <c r="A114" s="48">
        <v>17</v>
      </c>
      <c r="B114" s="49" t="s">
        <v>6</v>
      </c>
      <c r="C114" s="49" t="s">
        <v>201</v>
      </c>
      <c r="D114" s="48">
        <v>559</v>
      </c>
      <c r="E114" s="50">
        <v>0.03670891146585448</v>
      </c>
      <c r="G114" s="49" t="s">
        <v>203</v>
      </c>
      <c r="H114" s="53" t="s">
        <v>224</v>
      </c>
      <c r="I114" s="49" t="s">
        <v>102</v>
      </c>
      <c r="J114" s="48">
        <v>17</v>
      </c>
      <c r="K114" s="48">
        <v>17</v>
      </c>
      <c r="L114" s="49" t="s">
        <v>202</v>
      </c>
    </row>
    <row r="115" spans="1:12" ht="13.5" customHeight="1">
      <c r="A115" s="48">
        <v>17</v>
      </c>
      <c r="B115" s="49" t="s">
        <v>6</v>
      </c>
      <c r="C115" s="49" t="s">
        <v>255</v>
      </c>
      <c r="D115" s="48">
        <v>523</v>
      </c>
      <c r="E115" s="50">
        <v>0.034344831299896045</v>
      </c>
      <c r="G115" s="49" t="s">
        <v>255</v>
      </c>
      <c r="H115" s="53" t="s">
        <v>224</v>
      </c>
      <c r="I115" s="49" t="s">
        <v>85</v>
      </c>
      <c r="J115" s="48">
        <v>475</v>
      </c>
      <c r="K115" s="48">
        <v>475</v>
      </c>
      <c r="L115" s="49" t="s">
        <v>256</v>
      </c>
    </row>
    <row r="116" spans="1:12" ht="13.5" customHeight="1">
      <c r="A116" s="48">
        <v>17</v>
      </c>
      <c r="B116" s="49" t="s">
        <v>6</v>
      </c>
      <c r="C116" s="49" t="s">
        <v>93</v>
      </c>
      <c r="D116" s="48">
        <v>462</v>
      </c>
      <c r="E116" s="50">
        <v>0.030339028796466487</v>
      </c>
      <c r="G116" s="49" t="s">
        <v>93</v>
      </c>
      <c r="H116" s="53" t="s">
        <v>224</v>
      </c>
      <c r="I116" s="49" t="s">
        <v>66</v>
      </c>
      <c r="J116" s="48">
        <v>139</v>
      </c>
      <c r="K116" s="48">
        <v>139</v>
      </c>
      <c r="L116" s="49" t="s">
        <v>94</v>
      </c>
    </row>
    <row r="117" spans="1:12" ht="13.5" customHeight="1">
      <c r="A117" s="48">
        <v>17</v>
      </c>
      <c r="B117" s="49" t="s">
        <v>6</v>
      </c>
      <c r="C117" s="49" t="s">
        <v>220</v>
      </c>
      <c r="D117" s="48">
        <v>330</v>
      </c>
      <c r="E117" s="50">
        <v>0.02167073485461892</v>
      </c>
      <c r="G117" s="49" t="s">
        <v>220</v>
      </c>
      <c r="H117" s="53" t="s">
        <v>224</v>
      </c>
      <c r="I117" s="49" t="s">
        <v>71</v>
      </c>
      <c r="J117" s="48">
        <v>458</v>
      </c>
      <c r="K117" s="48">
        <v>458</v>
      </c>
      <c r="L117" s="49" t="s">
        <v>221</v>
      </c>
    </row>
    <row r="118" spans="1:12" ht="13.5" customHeight="1">
      <c r="A118" s="48">
        <v>17</v>
      </c>
      <c r="B118" s="49" t="s">
        <v>6</v>
      </c>
      <c r="C118" s="49" t="s">
        <v>257</v>
      </c>
      <c r="D118" s="48">
        <v>315</v>
      </c>
      <c r="E118" s="50">
        <v>0.020685701452136242</v>
      </c>
      <c r="G118" s="49" t="s">
        <v>257</v>
      </c>
      <c r="H118" s="53" t="s">
        <v>224</v>
      </c>
      <c r="I118" s="49" t="s">
        <v>71</v>
      </c>
      <c r="J118" s="48">
        <v>124</v>
      </c>
      <c r="K118" s="48">
        <v>124</v>
      </c>
      <c r="L118" s="49" t="s">
        <v>258</v>
      </c>
    </row>
    <row r="119" spans="1:12" ht="13.5" customHeight="1">
      <c r="A119" s="48">
        <v>17</v>
      </c>
      <c r="B119" s="49" t="s">
        <v>6</v>
      </c>
      <c r="C119" s="49" t="s">
        <v>259</v>
      </c>
      <c r="D119" s="48">
        <v>290</v>
      </c>
      <c r="E119" s="50">
        <v>0.019043979114665113</v>
      </c>
      <c r="G119" s="49" t="s">
        <v>259</v>
      </c>
      <c r="H119" s="53" t="s">
        <v>224</v>
      </c>
      <c r="I119" s="49" t="s">
        <v>102</v>
      </c>
      <c r="J119" s="48">
        <v>313</v>
      </c>
      <c r="K119" s="48">
        <v>313</v>
      </c>
      <c r="L119" s="49" t="s">
        <v>260</v>
      </c>
    </row>
    <row r="120" spans="1:12" ht="13.5" customHeight="1">
      <c r="A120" s="48">
        <v>18</v>
      </c>
      <c r="B120" s="49" t="s">
        <v>5</v>
      </c>
      <c r="C120" s="49" t="s">
        <v>64</v>
      </c>
      <c r="D120" s="48">
        <v>572849</v>
      </c>
      <c r="E120" s="50">
        <v>51.956124049147306</v>
      </c>
      <c r="F120" s="48">
        <v>26</v>
      </c>
      <c r="G120" s="49" t="s">
        <v>64</v>
      </c>
      <c r="H120" s="53" t="s">
        <v>261</v>
      </c>
      <c r="I120" s="49" t="s">
        <v>66</v>
      </c>
      <c r="J120" s="48">
        <v>2</v>
      </c>
      <c r="K120" s="48">
        <v>2</v>
      </c>
      <c r="L120" s="49" t="s">
        <v>65</v>
      </c>
    </row>
    <row r="121" spans="1:12" ht="13.5" customHeight="1">
      <c r="A121" s="48">
        <v>18</v>
      </c>
      <c r="B121" s="49" t="s">
        <v>5</v>
      </c>
      <c r="C121" s="49" t="s">
        <v>69</v>
      </c>
      <c r="D121" s="48">
        <v>467319</v>
      </c>
      <c r="E121" s="50">
        <v>42.3847888964168</v>
      </c>
      <c r="F121" s="48">
        <v>21</v>
      </c>
      <c r="G121" s="49" t="s">
        <v>69</v>
      </c>
      <c r="H121" s="53" t="s">
        <v>261</v>
      </c>
      <c r="I121" s="49" t="s">
        <v>71</v>
      </c>
      <c r="J121" s="48">
        <v>4</v>
      </c>
      <c r="K121" s="48">
        <v>4</v>
      </c>
      <c r="L121" s="49" t="s">
        <v>70</v>
      </c>
    </row>
    <row r="122" spans="1:12" ht="13.5" customHeight="1">
      <c r="A122" s="48">
        <v>18</v>
      </c>
      <c r="B122" s="49" t="s">
        <v>5</v>
      </c>
      <c r="C122" s="49" t="s">
        <v>72</v>
      </c>
      <c r="D122" s="48">
        <v>37753</v>
      </c>
      <c r="E122" s="50">
        <v>3.4241127264383078</v>
      </c>
      <c r="G122" s="49" t="s">
        <v>262</v>
      </c>
      <c r="H122" s="53" t="s">
        <v>261</v>
      </c>
      <c r="I122" s="49" t="s">
        <v>66</v>
      </c>
      <c r="J122" s="48">
        <v>3</v>
      </c>
      <c r="K122" s="48">
        <v>3</v>
      </c>
      <c r="L122" s="49" t="s">
        <v>73</v>
      </c>
    </row>
    <row r="123" spans="1:12" ht="13.5" customHeight="1">
      <c r="A123" s="48">
        <v>18</v>
      </c>
      <c r="B123" s="49" t="s">
        <v>5</v>
      </c>
      <c r="C123" s="49" t="s">
        <v>80</v>
      </c>
      <c r="D123" s="48">
        <v>3542</v>
      </c>
      <c r="E123" s="50">
        <v>0.32125148404218173</v>
      </c>
      <c r="G123" s="49" t="s">
        <v>235</v>
      </c>
      <c r="H123" s="53" t="s">
        <v>261</v>
      </c>
      <c r="I123" s="49" t="s">
        <v>66</v>
      </c>
      <c r="J123" s="48">
        <v>118</v>
      </c>
      <c r="K123" s="48">
        <v>118</v>
      </c>
      <c r="L123" s="49" t="s">
        <v>81</v>
      </c>
    </row>
    <row r="124" spans="1:12" ht="13.5" customHeight="1">
      <c r="A124" s="48">
        <v>18</v>
      </c>
      <c r="B124" s="49" t="s">
        <v>5</v>
      </c>
      <c r="C124" s="49" t="s">
        <v>228</v>
      </c>
      <c r="D124" s="48">
        <v>2525</v>
      </c>
      <c r="E124" s="50">
        <v>0.22901185691883366</v>
      </c>
      <c r="G124" s="49" t="s">
        <v>228</v>
      </c>
      <c r="H124" s="53" t="s">
        <v>261</v>
      </c>
      <c r="I124" s="49" t="s">
        <v>77</v>
      </c>
      <c r="J124" s="48">
        <v>159</v>
      </c>
      <c r="K124" s="48">
        <v>159</v>
      </c>
      <c r="L124" s="49" t="s">
        <v>229</v>
      </c>
    </row>
    <row r="125" spans="1:12" ht="13.5" customHeight="1">
      <c r="A125" s="48">
        <v>18</v>
      </c>
      <c r="B125" s="49" t="s">
        <v>5</v>
      </c>
      <c r="C125" s="49" t="s">
        <v>263</v>
      </c>
      <c r="D125" s="48">
        <v>1213</v>
      </c>
      <c r="E125" s="50">
        <v>0.11001638908615653</v>
      </c>
      <c r="G125" s="49" t="s">
        <v>263</v>
      </c>
      <c r="H125" s="53" t="s">
        <v>261</v>
      </c>
      <c r="I125" s="49" t="s">
        <v>85</v>
      </c>
      <c r="J125" s="48">
        <v>322</v>
      </c>
      <c r="K125" s="48">
        <v>322</v>
      </c>
      <c r="L125" s="49" t="s">
        <v>264</v>
      </c>
    </row>
    <row r="126" spans="1:12" ht="13.5" customHeight="1">
      <c r="A126" s="48">
        <v>18</v>
      </c>
      <c r="B126" s="49" t="s">
        <v>5</v>
      </c>
      <c r="C126" s="49" t="s">
        <v>201</v>
      </c>
      <c r="D126" s="48">
        <v>1071</v>
      </c>
      <c r="E126" s="50">
        <v>0.09713730643963202</v>
      </c>
      <c r="G126" s="49" t="s">
        <v>203</v>
      </c>
      <c r="H126" s="53" t="s">
        <v>261</v>
      </c>
      <c r="I126" s="49" t="s">
        <v>102</v>
      </c>
      <c r="J126" s="48">
        <v>17</v>
      </c>
      <c r="K126" s="48">
        <v>17</v>
      </c>
      <c r="L126" s="49" t="s">
        <v>202</v>
      </c>
    </row>
    <row r="127" spans="1:12" ht="13.5" customHeight="1">
      <c r="A127" s="48">
        <v>18</v>
      </c>
      <c r="B127" s="49" t="s">
        <v>5</v>
      </c>
      <c r="C127" s="49" t="s">
        <v>265</v>
      </c>
      <c r="D127" s="48">
        <v>619</v>
      </c>
      <c r="E127" s="50">
        <v>0.05614191660703289</v>
      </c>
      <c r="G127" s="49" t="s">
        <v>265</v>
      </c>
      <c r="H127" s="53" t="s">
        <v>261</v>
      </c>
      <c r="I127" s="49" t="s">
        <v>85</v>
      </c>
      <c r="J127" s="48">
        <v>149</v>
      </c>
      <c r="K127" s="48">
        <v>149</v>
      </c>
      <c r="L127" s="49" t="s">
        <v>266</v>
      </c>
    </row>
    <row r="128" spans="1:12" ht="13.5" customHeight="1">
      <c r="A128" s="48">
        <v>18</v>
      </c>
      <c r="B128" s="49" t="s">
        <v>5</v>
      </c>
      <c r="C128" s="49" t="s">
        <v>267</v>
      </c>
      <c r="D128" s="48">
        <v>610</v>
      </c>
      <c r="E128" s="50">
        <v>0.05532563672098556</v>
      </c>
      <c r="G128" s="49" t="s">
        <v>267</v>
      </c>
      <c r="H128" s="53" t="s">
        <v>261</v>
      </c>
      <c r="I128" s="49" t="s">
        <v>189</v>
      </c>
      <c r="J128" s="48">
        <v>321</v>
      </c>
      <c r="K128" s="48">
        <v>321</v>
      </c>
      <c r="L128" s="49" t="s">
        <v>268</v>
      </c>
    </row>
    <row r="129" spans="1:12" ht="13.5" customHeight="1">
      <c r="A129" s="48">
        <v>18</v>
      </c>
      <c r="B129" s="49" t="s">
        <v>5</v>
      </c>
      <c r="C129" s="49" t="s">
        <v>93</v>
      </c>
      <c r="D129" s="48">
        <v>572</v>
      </c>
      <c r="E129" s="50">
        <v>0.051879121646563504</v>
      </c>
      <c r="G129" s="49" t="s">
        <v>93</v>
      </c>
      <c r="H129" s="53" t="s">
        <v>261</v>
      </c>
      <c r="I129" s="49" t="s">
        <v>66</v>
      </c>
      <c r="J129" s="48">
        <v>139</v>
      </c>
      <c r="K129" s="48">
        <v>139</v>
      </c>
      <c r="L129" s="49" t="s">
        <v>94</v>
      </c>
    </row>
    <row r="130" spans="1:12" ht="13.5" customHeight="1">
      <c r="A130" s="48">
        <v>18</v>
      </c>
      <c r="B130" s="49" t="s">
        <v>5</v>
      </c>
      <c r="C130" s="49" t="s">
        <v>91</v>
      </c>
      <c r="D130" s="48">
        <v>410</v>
      </c>
      <c r="E130" s="50">
        <v>0.037186083697711605</v>
      </c>
      <c r="G130" s="49" t="s">
        <v>91</v>
      </c>
      <c r="H130" s="53" t="s">
        <v>261</v>
      </c>
      <c r="I130" s="49" t="s">
        <v>66</v>
      </c>
      <c r="J130" s="48">
        <v>68</v>
      </c>
      <c r="K130" s="48">
        <v>68</v>
      </c>
      <c r="L130" s="49" t="s">
        <v>92</v>
      </c>
    </row>
    <row r="131" spans="1:12" ht="13.5" customHeight="1">
      <c r="A131" s="48">
        <v>19</v>
      </c>
      <c r="B131" s="49" t="s">
        <v>7</v>
      </c>
      <c r="C131" s="49" t="s">
        <v>269</v>
      </c>
      <c r="D131" s="48">
        <v>935756</v>
      </c>
      <c r="E131" s="50">
        <v>31.522495615681006</v>
      </c>
      <c r="F131" s="48">
        <v>48</v>
      </c>
      <c r="G131" s="49" t="s">
        <v>269</v>
      </c>
      <c r="H131" s="53" t="s">
        <v>271</v>
      </c>
      <c r="I131" s="49" t="s">
        <v>85</v>
      </c>
      <c r="J131" s="48">
        <v>6</v>
      </c>
      <c r="K131" s="48">
        <v>6</v>
      </c>
      <c r="L131" s="49" t="s">
        <v>270</v>
      </c>
    </row>
    <row r="132" spans="1:12" ht="13.5" customHeight="1">
      <c r="A132" s="48">
        <v>19</v>
      </c>
      <c r="B132" s="49" t="s">
        <v>7</v>
      </c>
      <c r="C132" s="49" t="s">
        <v>64</v>
      </c>
      <c r="D132" s="48">
        <v>796173</v>
      </c>
      <c r="E132" s="50">
        <v>26.820410343961026</v>
      </c>
      <c r="F132" s="48">
        <v>37</v>
      </c>
      <c r="G132" s="49" t="s">
        <v>272</v>
      </c>
      <c r="H132" s="53" t="s">
        <v>271</v>
      </c>
      <c r="I132" s="49" t="s">
        <v>66</v>
      </c>
      <c r="J132" s="48">
        <v>2</v>
      </c>
      <c r="K132" s="48">
        <v>2</v>
      </c>
      <c r="L132" s="49" t="s">
        <v>65</v>
      </c>
    </row>
    <row r="133" spans="1:12" ht="13.5" customHeight="1">
      <c r="A133" s="48">
        <v>19</v>
      </c>
      <c r="B133" s="49" t="s">
        <v>7</v>
      </c>
      <c r="C133" s="49" t="s">
        <v>273</v>
      </c>
      <c r="D133" s="48">
        <v>416355</v>
      </c>
      <c r="E133" s="50">
        <v>14.025609947536394</v>
      </c>
      <c r="F133" s="48">
        <v>21</v>
      </c>
      <c r="G133" s="49" t="s">
        <v>275</v>
      </c>
      <c r="H133" s="53" t="s">
        <v>271</v>
      </c>
      <c r="I133" s="49" t="s">
        <v>77</v>
      </c>
      <c r="J133" s="48">
        <v>10</v>
      </c>
      <c r="K133" s="48">
        <v>10</v>
      </c>
      <c r="L133" s="49" t="s">
        <v>274</v>
      </c>
    </row>
    <row r="134" spans="1:12" ht="13.5" customHeight="1">
      <c r="A134" s="48">
        <v>19</v>
      </c>
      <c r="B134" s="49" t="s">
        <v>7</v>
      </c>
      <c r="C134" s="49" t="s">
        <v>69</v>
      </c>
      <c r="D134" s="48">
        <v>316222</v>
      </c>
      <c r="E134" s="50">
        <v>10.652463471868606</v>
      </c>
      <c r="F134" s="48">
        <v>14</v>
      </c>
      <c r="G134" s="49" t="s">
        <v>69</v>
      </c>
      <c r="H134" s="53" t="s">
        <v>271</v>
      </c>
      <c r="I134" s="49" t="s">
        <v>71</v>
      </c>
      <c r="J134" s="48">
        <v>4</v>
      </c>
      <c r="K134" s="48">
        <v>4</v>
      </c>
      <c r="L134" s="49" t="s">
        <v>70</v>
      </c>
    </row>
    <row r="135" spans="1:12" ht="13.5" customHeight="1">
      <c r="A135" s="48">
        <v>19</v>
      </c>
      <c r="B135" s="49" t="s">
        <v>7</v>
      </c>
      <c r="C135" s="49" t="s">
        <v>72</v>
      </c>
      <c r="D135" s="48">
        <v>282693</v>
      </c>
      <c r="E135" s="50">
        <v>9.52298339853948</v>
      </c>
      <c r="F135" s="48">
        <v>12</v>
      </c>
      <c r="G135" s="49" t="s">
        <v>276</v>
      </c>
      <c r="H135" s="53" t="s">
        <v>271</v>
      </c>
      <c r="I135" s="49" t="s">
        <v>66</v>
      </c>
      <c r="J135" s="48">
        <v>3</v>
      </c>
      <c r="K135" s="48">
        <v>3</v>
      </c>
      <c r="L135" s="49" t="s">
        <v>73</v>
      </c>
    </row>
    <row r="136" spans="1:12" ht="13.5" customHeight="1">
      <c r="A136" s="48">
        <v>19</v>
      </c>
      <c r="B136" s="49" t="s">
        <v>7</v>
      </c>
      <c r="C136" s="49" t="s">
        <v>88</v>
      </c>
      <c r="D136" s="48">
        <v>89840</v>
      </c>
      <c r="E136" s="50">
        <v>3.0264096688803295</v>
      </c>
      <c r="F136" s="48">
        <v>3</v>
      </c>
      <c r="G136" s="49" t="s">
        <v>90</v>
      </c>
      <c r="H136" s="53" t="s">
        <v>271</v>
      </c>
      <c r="I136" s="49" t="s">
        <v>66</v>
      </c>
      <c r="J136" s="48">
        <v>448</v>
      </c>
      <c r="K136" s="48">
        <v>448</v>
      </c>
      <c r="L136" s="49" t="s">
        <v>89</v>
      </c>
    </row>
    <row r="137" spans="1:12" ht="13.5" customHeight="1">
      <c r="A137" s="48">
        <v>19</v>
      </c>
      <c r="B137" s="49" t="s">
        <v>7</v>
      </c>
      <c r="C137" s="49" t="s">
        <v>80</v>
      </c>
      <c r="D137" s="48">
        <v>17900</v>
      </c>
      <c r="E137" s="50">
        <v>0.6029912407942776</v>
      </c>
      <c r="G137" s="49" t="s">
        <v>277</v>
      </c>
      <c r="H137" s="53" t="s">
        <v>271</v>
      </c>
      <c r="I137" s="49" t="s">
        <v>66</v>
      </c>
      <c r="J137" s="48">
        <v>118</v>
      </c>
      <c r="K137" s="48">
        <v>118</v>
      </c>
      <c r="L137" s="49" t="s">
        <v>81</v>
      </c>
    </row>
    <row r="138" spans="1:12" ht="13.5" customHeight="1">
      <c r="A138" s="48">
        <v>19</v>
      </c>
      <c r="B138" s="49" t="s">
        <v>7</v>
      </c>
      <c r="C138" s="49" t="s">
        <v>218</v>
      </c>
      <c r="D138" s="48">
        <v>13730</v>
      </c>
      <c r="E138" s="50">
        <v>0.4625178623522587</v>
      </c>
      <c r="G138" s="49" t="s">
        <v>218</v>
      </c>
      <c r="H138" s="53" t="s">
        <v>271</v>
      </c>
      <c r="I138" s="49" t="s">
        <v>141</v>
      </c>
      <c r="J138" s="48">
        <v>449</v>
      </c>
      <c r="K138" s="48">
        <v>449</v>
      </c>
      <c r="L138" s="49" t="s">
        <v>219</v>
      </c>
    </row>
    <row r="139" spans="1:12" ht="13.5" customHeight="1">
      <c r="A139" s="48">
        <v>19</v>
      </c>
      <c r="B139" s="49" t="s">
        <v>7</v>
      </c>
      <c r="C139" s="49" t="s">
        <v>278</v>
      </c>
      <c r="D139" s="48">
        <v>6922</v>
      </c>
      <c r="E139" s="50">
        <v>0.23317907088145193</v>
      </c>
      <c r="G139" s="49" t="s">
        <v>278</v>
      </c>
      <c r="H139" s="53" t="s">
        <v>271</v>
      </c>
      <c r="I139" s="49" t="s">
        <v>141</v>
      </c>
      <c r="J139" s="48">
        <v>338</v>
      </c>
      <c r="K139" s="48">
        <v>338</v>
      </c>
      <c r="L139" s="49" t="s">
        <v>279</v>
      </c>
    </row>
    <row r="140" spans="1:12" ht="13.5" customHeight="1">
      <c r="A140" s="48">
        <v>19</v>
      </c>
      <c r="B140" s="49" t="s">
        <v>7</v>
      </c>
      <c r="C140" s="49" t="s">
        <v>280</v>
      </c>
      <c r="D140" s="48">
        <v>6024</v>
      </c>
      <c r="E140" s="50">
        <v>0.2029284488572474</v>
      </c>
      <c r="G140" s="49" t="s">
        <v>280</v>
      </c>
      <c r="H140" s="53" t="s">
        <v>271</v>
      </c>
      <c r="I140" s="49" t="s">
        <v>85</v>
      </c>
      <c r="J140" s="48">
        <v>450</v>
      </c>
      <c r="K140" s="48">
        <v>450</v>
      </c>
      <c r="L140" s="49" t="s">
        <v>281</v>
      </c>
    </row>
    <row r="141" spans="1:12" ht="13.5" customHeight="1">
      <c r="A141" s="48">
        <v>19</v>
      </c>
      <c r="B141" s="49" t="s">
        <v>7</v>
      </c>
      <c r="C141" s="49" t="s">
        <v>158</v>
      </c>
      <c r="D141" s="48">
        <v>5632</v>
      </c>
      <c r="E141" s="50">
        <v>0.18972327755046767</v>
      </c>
      <c r="G141" s="49" t="s">
        <v>158</v>
      </c>
      <c r="H141" s="53" t="s">
        <v>271</v>
      </c>
      <c r="I141" s="49" t="s">
        <v>160</v>
      </c>
      <c r="J141" s="48">
        <v>84</v>
      </c>
      <c r="K141" s="48">
        <v>84</v>
      </c>
      <c r="L141" s="49" t="s">
        <v>159</v>
      </c>
    </row>
    <row r="142" spans="1:12" ht="13.5" customHeight="1">
      <c r="A142" s="48">
        <v>19</v>
      </c>
      <c r="B142" s="49" t="s">
        <v>7</v>
      </c>
      <c r="C142" s="49" t="s">
        <v>95</v>
      </c>
      <c r="D142" s="48">
        <v>4798</v>
      </c>
      <c r="E142" s="50">
        <v>0.1616286018620639</v>
      </c>
      <c r="G142" s="49" t="s">
        <v>184</v>
      </c>
      <c r="H142" s="53" t="s">
        <v>271</v>
      </c>
      <c r="I142" s="49" t="s">
        <v>66</v>
      </c>
      <c r="J142" s="48">
        <v>104</v>
      </c>
      <c r="K142" s="48">
        <v>104</v>
      </c>
      <c r="L142" s="49" t="s">
        <v>96</v>
      </c>
    </row>
    <row r="143" spans="1:12" ht="13.5" customHeight="1">
      <c r="A143" s="48">
        <v>19</v>
      </c>
      <c r="B143" s="49" t="s">
        <v>7</v>
      </c>
      <c r="C143" s="49" t="s">
        <v>282</v>
      </c>
      <c r="D143" s="48">
        <v>3228</v>
      </c>
      <c r="E143" s="50">
        <v>0.1087405433119513</v>
      </c>
      <c r="G143" s="49" t="s">
        <v>284</v>
      </c>
      <c r="H143" s="53" t="s">
        <v>271</v>
      </c>
      <c r="I143" s="49" t="s">
        <v>66</v>
      </c>
      <c r="J143" s="48">
        <v>119</v>
      </c>
      <c r="K143" s="48">
        <v>119</v>
      </c>
      <c r="L143" s="49" t="s">
        <v>283</v>
      </c>
    </row>
    <row r="144" spans="1:12" ht="13.5" customHeight="1">
      <c r="A144" s="48">
        <v>19</v>
      </c>
      <c r="B144" s="49" t="s">
        <v>7</v>
      </c>
      <c r="C144" s="49" t="s">
        <v>106</v>
      </c>
      <c r="D144" s="48">
        <v>2776</v>
      </c>
      <c r="E144" s="50">
        <v>0.09351417231535836</v>
      </c>
      <c r="G144" s="49" t="s">
        <v>285</v>
      </c>
      <c r="H144" s="53" t="s">
        <v>271</v>
      </c>
      <c r="I144" s="49" t="s">
        <v>71</v>
      </c>
      <c r="J144" s="48">
        <v>258</v>
      </c>
      <c r="K144" s="48">
        <v>258</v>
      </c>
      <c r="L144" s="49" t="s">
        <v>107</v>
      </c>
    </row>
    <row r="145" spans="1:12" ht="13.5" customHeight="1">
      <c r="A145" s="48">
        <v>19</v>
      </c>
      <c r="B145" s="49" t="s">
        <v>7</v>
      </c>
      <c r="C145" s="49" t="s">
        <v>128</v>
      </c>
      <c r="D145" s="48">
        <v>2735</v>
      </c>
      <c r="E145" s="50">
        <v>0.09213301919398599</v>
      </c>
      <c r="G145" s="49" t="s">
        <v>286</v>
      </c>
      <c r="H145" s="53" t="s">
        <v>271</v>
      </c>
      <c r="I145" s="49" t="s">
        <v>102</v>
      </c>
      <c r="J145" s="48">
        <v>238</v>
      </c>
      <c r="K145" s="48">
        <v>238</v>
      </c>
      <c r="L145" s="49" t="s">
        <v>129</v>
      </c>
    </row>
    <row r="146" spans="1:12" ht="13.5" customHeight="1">
      <c r="A146" s="48">
        <v>19</v>
      </c>
      <c r="B146" s="49" t="s">
        <v>7</v>
      </c>
      <c r="C146" s="49" t="s">
        <v>93</v>
      </c>
      <c r="D146" s="48">
        <v>2608</v>
      </c>
      <c r="E146" s="50">
        <v>0.08785481318388133</v>
      </c>
      <c r="G146" s="49" t="s">
        <v>287</v>
      </c>
      <c r="H146" s="53" t="s">
        <v>271</v>
      </c>
      <c r="I146" s="49" t="s">
        <v>66</v>
      </c>
      <c r="J146" s="48">
        <v>139</v>
      </c>
      <c r="K146" s="48">
        <v>139</v>
      </c>
      <c r="L146" s="49" t="s">
        <v>94</v>
      </c>
    </row>
    <row r="147" spans="1:12" ht="13.5" customHeight="1">
      <c r="A147" s="48">
        <v>19</v>
      </c>
      <c r="B147" s="49" t="s">
        <v>7</v>
      </c>
      <c r="C147" s="49" t="s">
        <v>288</v>
      </c>
      <c r="D147" s="48">
        <v>1096</v>
      </c>
      <c r="E147" s="50">
        <v>0.03692058100058817</v>
      </c>
      <c r="G147" s="49" t="s">
        <v>288</v>
      </c>
      <c r="H147" s="53" t="s">
        <v>271</v>
      </c>
      <c r="I147" s="49" t="s">
        <v>102</v>
      </c>
      <c r="J147" s="48">
        <v>340</v>
      </c>
      <c r="K147" s="48">
        <v>340</v>
      </c>
      <c r="L147" s="49" t="s">
        <v>289</v>
      </c>
    </row>
    <row r="148" spans="1:12" ht="13.5" customHeight="1">
      <c r="A148" s="48">
        <v>19</v>
      </c>
      <c r="B148" s="49" t="s">
        <v>7</v>
      </c>
      <c r="C148" s="49" t="s">
        <v>290</v>
      </c>
      <c r="D148" s="48">
        <v>1039</v>
      </c>
      <c r="E148" s="50">
        <v>0.03500044129526561</v>
      </c>
      <c r="G148" s="49" t="s">
        <v>290</v>
      </c>
      <c r="H148" s="53" t="s">
        <v>271</v>
      </c>
      <c r="I148" s="49" t="s">
        <v>141</v>
      </c>
      <c r="J148" s="48">
        <v>451</v>
      </c>
      <c r="K148" s="48">
        <v>451</v>
      </c>
      <c r="L148" s="49" t="s">
        <v>291</v>
      </c>
    </row>
    <row r="149" spans="1:12" ht="13.5" customHeight="1">
      <c r="A149" s="48">
        <v>19</v>
      </c>
      <c r="B149" s="49" t="s">
        <v>7</v>
      </c>
      <c r="C149" s="49" t="s">
        <v>292</v>
      </c>
      <c r="D149" s="48">
        <v>945</v>
      </c>
      <c r="E149" s="50">
        <v>0.03183389511455823</v>
      </c>
      <c r="G149" s="49" t="s">
        <v>292</v>
      </c>
      <c r="H149" s="53" t="s">
        <v>271</v>
      </c>
      <c r="I149" s="49" t="s">
        <v>141</v>
      </c>
      <c r="J149" s="48">
        <v>425</v>
      </c>
      <c r="K149" s="48">
        <v>425</v>
      </c>
      <c r="L149" s="49" t="s">
        <v>293</v>
      </c>
    </row>
    <row r="150" spans="1:12" ht="13.5" customHeight="1">
      <c r="A150" s="48">
        <v>19</v>
      </c>
      <c r="B150" s="49" t="s">
        <v>7</v>
      </c>
      <c r="C150" s="49" t="s">
        <v>294</v>
      </c>
      <c r="D150" s="48">
        <v>668</v>
      </c>
      <c r="E150" s="50">
        <v>0.022502689879920528</v>
      </c>
      <c r="G150" s="49" t="s">
        <v>294</v>
      </c>
      <c r="H150" s="53" t="s">
        <v>271</v>
      </c>
      <c r="I150" s="49" t="s">
        <v>189</v>
      </c>
      <c r="J150" s="48">
        <v>452</v>
      </c>
      <c r="K150" s="48">
        <v>452</v>
      </c>
      <c r="L150" s="49" t="s">
        <v>295</v>
      </c>
    </row>
    <row r="151" spans="1:12" ht="13.5" customHeight="1">
      <c r="A151" s="48">
        <v>19</v>
      </c>
      <c r="B151" s="49" t="s">
        <v>7</v>
      </c>
      <c r="C151" s="49" t="s">
        <v>143</v>
      </c>
      <c r="D151" s="48">
        <v>626</v>
      </c>
      <c r="E151" s="50">
        <v>0.02108785009705127</v>
      </c>
      <c r="G151" s="49" t="s">
        <v>143</v>
      </c>
      <c r="H151" s="53" t="s">
        <v>271</v>
      </c>
      <c r="I151" s="49" t="s">
        <v>141</v>
      </c>
      <c r="J151" s="48">
        <v>279</v>
      </c>
      <c r="K151" s="48">
        <v>279</v>
      </c>
      <c r="L151" s="49" t="s">
        <v>144</v>
      </c>
    </row>
    <row r="152" spans="1:12" ht="13.5" customHeight="1">
      <c r="A152" s="48">
        <v>19</v>
      </c>
      <c r="B152" s="49" t="s">
        <v>7</v>
      </c>
      <c r="C152" s="49" t="s">
        <v>91</v>
      </c>
      <c r="D152" s="48">
        <v>524</v>
      </c>
      <c r="E152" s="50">
        <v>0.017651810624368797</v>
      </c>
      <c r="G152" s="49" t="s">
        <v>296</v>
      </c>
      <c r="H152" s="53" t="s">
        <v>271</v>
      </c>
      <c r="I152" s="49" t="s">
        <v>66</v>
      </c>
      <c r="J152" s="48">
        <v>68</v>
      </c>
      <c r="K152" s="48">
        <v>68</v>
      </c>
      <c r="L152" s="49" t="s">
        <v>92</v>
      </c>
    </row>
    <row r="153" spans="1:12" ht="13.5" customHeight="1">
      <c r="A153" s="48">
        <v>20</v>
      </c>
      <c r="B153" s="49" t="s">
        <v>14</v>
      </c>
      <c r="C153" s="49" t="s">
        <v>69</v>
      </c>
      <c r="D153" s="48">
        <v>22484</v>
      </c>
      <c r="E153" s="50">
        <v>65.1804609363676</v>
      </c>
      <c r="F153" s="48">
        <v>19</v>
      </c>
      <c r="G153" s="49" t="s">
        <v>69</v>
      </c>
      <c r="H153" s="53" t="s">
        <v>398</v>
      </c>
      <c r="I153" s="49" t="s">
        <v>71</v>
      </c>
      <c r="J153" s="48">
        <v>4</v>
      </c>
      <c r="K153" s="48">
        <v>4</v>
      </c>
      <c r="L153" s="49" t="s">
        <v>70</v>
      </c>
    </row>
    <row r="154" spans="1:12" ht="13.5" customHeight="1">
      <c r="A154" s="48">
        <v>20</v>
      </c>
      <c r="B154" s="49" t="s">
        <v>14</v>
      </c>
      <c r="C154" s="49" t="s">
        <v>72</v>
      </c>
      <c r="D154" s="48">
        <v>5659</v>
      </c>
      <c r="E154" s="50">
        <v>16.405276126974925</v>
      </c>
      <c r="F154" s="48">
        <v>4</v>
      </c>
      <c r="G154" s="49" t="s">
        <v>399</v>
      </c>
      <c r="H154" s="53" t="s">
        <v>398</v>
      </c>
      <c r="I154" s="49" t="s">
        <v>66</v>
      </c>
      <c r="J154" s="48">
        <v>3</v>
      </c>
      <c r="K154" s="48">
        <v>3</v>
      </c>
      <c r="L154" s="49" t="s">
        <v>73</v>
      </c>
    </row>
    <row r="155" spans="1:12" ht="13.5" customHeight="1">
      <c r="A155" s="48">
        <v>20</v>
      </c>
      <c r="B155" s="49" t="s">
        <v>14</v>
      </c>
      <c r="C155" s="49" t="s">
        <v>64</v>
      </c>
      <c r="D155" s="48">
        <v>2985</v>
      </c>
      <c r="E155" s="50">
        <v>8.653428033048268</v>
      </c>
      <c r="F155" s="48">
        <v>2</v>
      </c>
      <c r="G155" s="49" t="s">
        <v>64</v>
      </c>
      <c r="H155" s="53" t="s">
        <v>398</v>
      </c>
      <c r="I155" s="49" t="s">
        <v>66</v>
      </c>
      <c r="J155" s="48">
        <v>2</v>
      </c>
      <c r="K155" s="48">
        <v>2</v>
      </c>
      <c r="L155" s="49" t="s">
        <v>65</v>
      </c>
    </row>
    <row r="156" spans="1:12" ht="13.5" customHeight="1">
      <c r="A156" s="48">
        <v>20</v>
      </c>
      <c r="B156" s="49" t="s">
        <v>14</v>
      </c>
      <c r="C156" s="49" t="s">
        <v>400</v>
      </c>
      <c r="D156" s="48">
        <v>1557</v>
      </c>
      <c r="E156" s="50">
        <v>4.513697637338745</v>
      </c>
      <c r="G156" s="49" t="s">
        <v>400</v>
      </c>
      <c r="H156" s="53" t="s">
        <v>398</v>
      </c>
      <c r="I156" s="49" t="s">
        <v>77</v>
      </c>
      <c r="J156" s="48">
        <v>167</v>
      </c>
      <c r="K156" s="48">
        <v>167</v>
      </c>
      <c r="L156" s="49" t="s">
        <v>401</v>
      </c>
    </row>
    <row r="157" spans="1:12" ht="13.5" customHeight="1">
      <c r="A157" s="48">
        <v>20</v>
      </c>
      <c r="B157" s="49" t="s">
        <v>14</v>
      </c>
      <c r="C157" s="49" t="s">
        <v>402</v>
      </c>
      <c r="D157" s="48">
        <v>1258</v>
      </c>
      <c r="E157" s="50">
        <v>3.6469053486012464</v>
      </c>
      <c r="G157" s="49" t="s">
        <v>402</v>
      </c>
      <c r="H157" s="53" t="s">
        <v>398</v>
      </c>
      <c r="I157" s="49" t="s">
        <v>77</v>
      </c>
      <c r="J157" s="48">
        <v>399</v>
      </c>
      <c r="K157" s="48">
        <v>399</v>
      </c>
      <c r="L157" s="49" t="s">
        <v>403</v>
      </c>
    </row>
    <row r="158" spans="1:12" ht="13.5" customHeight="1">
      <c r="A158" s="48">
        <v>20</v>
      </c>
      <c r="B158" s="49" t="s">
        <v>14</v>
      </c>
      <c r="C158" s="49" t="s">
        <v>145</v>
      </c>
      <c r="D158" s="48">
        <v>326</v>
      </c>
      <c r="E158" s="50">
        <v>0.9450645021017539</v>
      </c>
      <c r="G158" s="49" t="s">
        <v>145</v>
      </c>
      <c r="H158" s="53" t="s">
        <v>398</v>
      </c>
      <c r="I158" s="49" t="s">
        <v>66</v>
      </c>
      <c r="J158" s="48">
        <v>137</v>
      </c>
      <c r="K158" s="48">
        <v>137</v>
      </c>
      <c r="L158" s="49" t="s">
        <v>146</v>
      </c>
    </row>
    <row r="159" spans="1:12" ht="13.5" customHeight="1">
      <c r="A159" s="48">
        <v>20</v>
      </c>
      <c r="B159" s="49" t="s">
        <v>8</v>
      </c>
      <c r="C159" s="49" t="s">
        <v>64</v>
      </c>
      <c r="D159" s="48">
        <v>352342</v>
      </c>
      <c r="E159" s="50">
        <v>52.995394477584554</v>
      </c>
      <c r="F159" s="67">
        <v>38</v>
      </c>
      <c r="G159" s="49" t="s">
        <v>316</v>
      </c>
      <c r="H159" s="53" t="s">
        <v>317</v>
      </c>
      <c r="I159" s="49" t="s">
        <v>66</v>
      </c>
      <c r="J159" s="48">
        <v>2</v>
      </c>
      <c r="K159" s="48">
        <v>2</v>
      </c>
      <c r="L159" s="49" t="s">
        <v>65</v>
      </c>
    </row>
    <row r="160" spans="1:12" ht="13.5" customHeight="1">
      <c r="A160" s="48">
        <v>20</v>
      </c>
      <c r="B160" s="49" t="s">
        <v>8</v>
      </c>
      <c r="C160" s="49" t="s">
        <v>69</v>
      </c>
      <c r="D160" s="48">
        <v>257392</v>
      </c>
      <c r="E160" s="50">
        <v>38.71406353876189</v>
      </c>
      <c r="F160" s="67">
        <v>27</v>
      </c>
      <c r="G160" s="49" t="s">
        <v>318</v>
      </c>
      <c r="H160" s="53" t="s">
        <v>317</v>
      </c>
      <c r="I160" s="49" t="s">
        <v>71</v>
      </c>
      <c r="J160" s="48">
        <v>4</v>
      </c>
      <c r="K160" s="48">
        <v>4</v>
      </c>
      <c r="L160" s="49" t="s">
        <v>70</v>
      </c>
    </row>
    <row r="161" spans="1:12" ht="13.5" customHeight="1">
      <c r="A161" s="48">
        <v>20</v>
      </c>
      <c r="B161" s="49" t="s">
        <v>8</v>
      </c>
      <c r="C161" s="49" t="s">
        <v>72</v>
      </c>
      <c r="D161" s="48">
        <v>30028</v>
      </c>
      <c r="E161" s="50">
        <v>4.516480309962789</v>
      </c>
      <c r="G161" s="49" t="s">
        <v>319</v>
      </c>
      <c r="H161" s="53" t="s">
        <v>317</v>
      </c>
      <c r="I161" s="49" t="s">
        <v>66</v>
      </c>
      <c r="J161" s="48">
        <v>3</v>
      </c>
      <c r="K161" s="48">
        <v>3</v>
      </c>
      <c r="L161" s="49" t="s">
        <v>73</v>
      </c>
    </row>
    <row r="162" spans="1:12" ht="13.5" customHeight="1">
      <c r="A162" s="48">
        <v>20</v>
      </c>
      <c r="B162" s="49" t="s">
        <v>8</v>
      </c>
      <c r="C162" s="49" t="s">
        <v>320</v>
      </c>
      <c r="D162" s="48">
        <v>8389</v>
      </c>
      <c r="E162" s="50">
        <v>1.2617807819461115</v>
      </c>
      <c r="G162" s="49" t="s">
        <v>320</v>
      </c>
      <c r="H162" s="53" t="s">
        <v>317</v>
      </c>
      <c r="I162" s="49" t="s">
        <v>189</v>
      </c>
      <c r="J162" s="48">
        <v>454</v>
      </c>
      <c r="K162" s="48">
        <v>454</v>
      </c>
      <c r="L162" s="49" t="s">
        <v>321</v>
      </c>
    </row>
    <row r="163" spans="1:12" ht="13.5" customHeight="1">
      <c r="A163" s="48">
        <v>20</v>
      </c>
      <c r="B163" s="49" t="s">
        <v>8</v>
      </c>
      <c r="C163" s="49" t="s">
        <v>80</v>
      </c>
      <c r="D163" s="48">
        <v>4082</v>
      </c>
      <c r="E163" s="50">
        <v>0.6139693827517019</v>
      </c>
      <c r="G163" s="49" t="s">
        <v>322</v>
      </c>
      <c r="H163" s="53" t="s">
        <v>317</v>
      </c>
      <c r="I163" s="49" t="s">
        <v>66</v>
      </c>
      <c r="J163" s="48">
        <v>118</v>
      </c>
      <c r="K163" s="48">
        <v>118</v>
      </c>
      <c r="L163" s="49" t="s">
        <v>81</v>
      </c>
    </row>
    <row r="164" spans="1:12" ht="13.5" customHeight="1">
      <c r="A164" s="48">
        <v>20</v>
      </c>
      <c r="B164" s="49" t="s">
        <v>8</v>
      </c>
      <c r="C164" s="49" t="s">
        <v>323</v>
      </c>
      <c r="D164" s="48">
        <v>1520</v>
      </c>
      <c r="E164" s="50">
        <v>0.22862162219073662</v>
      </c>
      <c r="G164" s="49" t="s">
        <v>323</v>
      </c>
      <c r="H164" s="53" t="s">
        <v>317</v>
      </c>
      <c r="I164" s="49" t="s">
        <v>85</v>
      </c>
      <c r="J164" s="48">
        <v>455</v>
      </c>
      <c r="K164" s="48">
        <v>455</v>
      </c>
      <c r="L164" s="49" t="s">
        <v>324</v>
      </c>
    </row>
    <row r="165" spans="1:12" ht="13.5" customHeight="1">
      <c r="A165" s="48">
        <v>20</v>
      </c>
      <c r="B165" s="49" t="s">
        <v>8</v>
      </c>
      <c r="C165" s="49" t="s">
        <v>325</v>
      </c>
      <c r="D165" s="48">
        <v>958</v>
      </c>
      <c r="E165" s="50">
        <v>0.1440917855649511</v>
      </c>
      <c r="G165" s="49" t="s">
        <v>325</v>
      </c>
      <c r="H165" s="53" t="s">
        <v>317</v>
      </c>
      <c r="I165" s="49" t="s">
        <v>102</v>
      </c>
      <c r="J165" s="48">
        <v>456</v>
      </c>
      <c r="K165" s="48">
        <v>456</v>
      </c>
      <c r="L165" s="49" t="s">
        <v>326</v>
      </c>
    </row>
    <row r="166" spans="1:12" ht="13.5" customHeight="1">
      <c r="A166" s="48">
        <v>20</v>
      </c>
      <c r="B166" s="49" t="s">
        <v>8</v>
      </c>
      <c r="C166" s="49" t="s">
        <v>95</v>
      </c>
      <c r="D166" s="48">
        <v>903</v>
      </c>
      <c r="E166" s="50">
        <v>0.13581929265673365</v>
      </c>
      <c r="G166" s="49" t="s">
        <v>95</v>
      </c>
      <c r="H166" s="53" t="s">
        <v>317</v>
      </c>
      <c r="I166" s="49" t="s">
        <v>66</v>
      </c>
      <c r="J166" s="48">
        <v>104</v>
      </c>
      <c r="K166" s="48">
        <v>104</v>
      </c>
      <c r="L166" s="49" t="s">
        <v>96</v>
      </c>
    </row>
    <row r="167" spans="1:12" ht="13.5" customHeight="1">
      <c r="A167" s="48">
        <v>20</v>
      </c>
      <c r="B167" s="49" t="s">
        <v>8</v>
      </c>
      <c r="C167" s="49" t="s">
        <v>143</v>
      </c>
      <c r="D167" s="48">
        <v>499</v>
      </c>
      <c r="E167" s="50">
        <v>0.07505407202182734</v>
      </c>
      <c r="G167" s="49" t="s">
        <v>143</v>
      </c>
      <c r="H167" s="53" t="s">
        <v>317</v>
      </c>
      <c r="I167" s="49" t="s">
        <v>141</v>
      </c>
      <c r="J167" s="48">
        <v>279</v>
      </c>
      <c r="K167" s="48">
        <v>279</v>
      </c>
      <c r="L167" s="49" t="s">
        <v>144</v>
      </c>
    </row>
    <row r="168" spans="1:12" ht="13.5" customHeight="1">
      <c r="A168" s="48">
        <v>20</v>
      </c>
      <c r="B168" s="49" t="s">
        <v>8</v>
      </c>
      <c r="C168" s="49" t="s">
        <v>253</v>
      </c>
      <c r="D168" s="48">
        <v>445</v>
      </c>
      <c r="E168" s="50">
        <v>0.0669319880755775</v>
      </c>
      <c r="G168" s="49" t="s">
        <v>253</v>
      </c>
      <c r="H168" s="53" t="s">
        <v>317</v>
      </c>
      <c r="I168" s="49" t="s">
        <v>71</v>
      </c>
      <c r="J168" s="48">
        <v>95</v>
      </c>
      <c r="K168" s="48">
        <v>95</v>
      </c>
      <c r="L168" s="49" t="s">
        <v>254</v>
      </c>
    </row>
    <row r="169" spans="1:12" ht="13.5" customHeight="1">
      <c r="A169" s="48">
        <v>20</v>
      </c>
      <c r="B169" s="49" t="s">
        <v>8</v>
      </c>
      <c r="C169" s="49" t="s">
        <v>93</v>
      </c>
      <c r="D169" s="48">
        <v>370</v>
      </c>
      <c r="E169" s="50">
        <v>0.05565131592800825</v>
      </c>
      <c r="G169" s="49" t="s">
        <v>93</v>
      </c>
      <c r="H169" s="53" t="s">
        <v>317</v>
      </c>
      <c r="I169" s="49" t="s">
        <v>66</v>
      </c>
      <c r="J169" s="48">
        <v>139</v>
      </c>
      <c r="K169" s="48">
        <v>139</v>
      </c>
      <c r="L169" s="49" t="s">
        <v>94</v>
      </c>
    </row>
    <row r="170" spans="1:12" ht="13.5" customHeight="1">
      <c r="A170" s="48">
        <v>20</v>
      </c>
      <c r="B170" s="49" t="s">
        <v>9</v>
      </c>
      <c r="C170" s="49" t="s">
        <v>69</v>
      </c>
      <c r="D170" s="48">
        <v>789427</v>
      </c>
      <c r="E170" s="50">
        <v>46.68472331051612</v>
      </c>
      <c r="F170" s="67">
        <v>38</v>
      </c>
      <c r="G170" s="49" t="s">
        <v>69</v>
      </c>
      <c r="H170" s="53" t="s">
        <v>327</v>
      </c>
      <c r="I170" s="49" t="s">
        <v>71</v>
      </c>
      <c r="J170" s="48">
        <v>4</v>
      </c>
      <c r="K170" s="48">
        <v>4</v>
      </c>
      <c r="L170" s="49" t="s">
        <v>70</v>
      </c>
    </row>
    <row r="171" spans="1:12" ht="13.5" customHeight="1">
      <c r="A171" s="48">
        <v>20</v>
      </c>
      <c r="B171" s="49" t="s">
        <v>9</v>
      </c>
      <c r="C171" s="49" t="s">
        <v>64</v>
      </c>
      <c r="D171" s="48">
        <v>524488</v>
      </c>
      <c r="E171" s="50">
        <v>31.016898534868936</v>
      </c>
      <c r="F171" s="67">
        <v>25</v>
      </c>
      <c r="G171" s="49" t="s">
        <v>328</v>
      </c>
      <c r="H171" s="53" t="s">
        <v>327</v>
      </c>
      <c r="I171" s="49" t="s">
        <v>66</v>
      </c>
      <c r="J171" s="48">
        <v>2</v>
      </c>
      <c r="K171" s="48">
        <v>2</v>
      </c>
      <c r="L171" s="49" t="s">
        <v>65</v>
      </c>
    </row>
    <row r="172" spans="1:12" ht="13.5" customHeight="1">
      <c r="A172" s="48">
        <v>21</v>
      </c>
      <c r="B172" s="49" t="s">
        <v>9</v>
      </c>
      <c r="C172" s="49" t="s">
        <v>329</v>
      </c>
      <c r="D172" s="48">
        <v>270712</v>
      </c>
      <c r="E172" s="50">
        <v>16.00922544685758</v>
      </c>
      <c r="F172" s="48">
        <v>12</v>
      </c>
      <c r="G172" s="49" t="s">
        <v>329</v>
      </c>
      <c r="H172" s="53" t="s">
        <v>327</v>
      </c>
      <c r="I172" s="49" t="s">
        <v>77</v>
      </c>
      <c r="J172" s="48">
        <v>26</v>
      </c>
      <c r="K172" s="48">
        <v>26</v>
      </c>
      <c r="L172" s="49" t="s">
        <v>330</v>
      </c>
    </row>
    <row r="173" spans="1:12" ht="13.5" customHeight="1">
      <c r="A173" s="48">
        <v>21</v>
      </c>
      <c r="B173" s="49" t="s">
        <v>9</v>
      </c>
      <c r="C173" s="49" t="s">
        <v>78</v>
      </c>
      <c r="D173" s="48">
        <v>23796</v>
      </c>
      <c r="E173" s="50">
        <v>1.4072354706604178</v>
      </c>
      <c r="F173" s="68"/>
      <c r="G173" s="49" t="s">
        <v>78</v>
      </c>
      <c r="H173" s="53" t="s">
        <v>327</v>
      </c>
      <c r="I173" s="49" t="s">
        <v>66</v>
      </c>
      <c r="J173" s="48">
        <v>478</v>
      </c>
      <c r="K173" s="48">
        <v>478</v>
      </c>
      <c r="L173" s="49" t="s">
        <v>79</v>
      </c>
    </row>
    <row r="174" spans="1:12" ht="13.5" customHeight="1">
      <c r="A174" s="48">
        <v>21</v>
      </c>
      <c r="B174" s="49" t="s">
        <v>9</v>
      </c>
      <c r="C174" s="49" t="s">
        <v>331</v>
      </c>
      <c r="D174" s="48">
        <v>18726</v>
      </c>
      <c r="E174" s="50">
        <v>1.1074084477889974</v>
      </c>
      <c r="G174" s="49" t="s">
        <v>331</v>
      </c>
      <c r="H174" s="53" t="s">
        <v>327</v>
      </c>
      <c r="I174" s="49" t="s">
        <v>85</v>
      </c>
      <c r="J174" s="48">
        <v>116</v>
      </c>
      <c r="K174" s="48">
        <v>116</v>
      </c>
      <c r="L174" s="49" t="s">
        <v>332</v>
      </c>
    </row>
    <row r="175" spans="1:12" ht="13.5" customHeight="1">
      <c r="A175" s="48">
        <v>21</v>
      </c>
      <c r="B175" s="49" t="s">
        <v>9</v>
      </c>
      <c r="C175" s="49" t="s">
        <v>72</v>
      </c>
      <c r="D175" s="48">
        <v>16441</v>
      </c>
      <c r="E175" s="50">
        <v>0.9722793063173613</v>
      </c>
      <c r="G175" s="49" t="s">
        <v>333</v>
      </c>
      <c r="H175" s="53" t="s">
        <v>327</v>
      </c>
      <c r="I175" s="49" t="s">
        <v>66</v>
      </c>
      <c r="J175" s="48">
        <v>3</v>
      </c>
      <c r="K175" s="48">
        <v>3</v>
      </c>
      <c r="L175" s="49" t="s">
        <v>73</v>
      </c>
    </row>
    <row r="176" spans="1:12" ht="13.5" customHeight="1">
      <c r="A176" s="48">
        <v>21</v>
      </c>
      <c r="B176" s="49" t="s">
        <v>9</v>
      </c>
      <c r="C176" s="49" t="s">
        <v>145</v>
      </c>
      <c r="D176" s="48">
        <v>5911</v>
      </c>
      <c r="E176" s="50">
        <v>0.3495616434305652</v>
      </c>
      <c r="G176" s="49" t="s">
        <v>334</v>
      </c>
      <c r="H176" s="53" t="s">
        <v>327</v>
      </c>
      <c r="I176" s="49" t="s">
        <v>66</v>
      </c>
      <c r="J176" s="48">
        <v>137</v>
      </c>
      <c r="K176" s="48">
        <v>137</v>
      </c>
      <c r="L176" s="49" t="s">
        <v>146</v>
      </c>
    </row>
    <row r="177" spans="1:12" ht="13.5" customHeight="1">
      <c r="A177" s="48">
        <v>21</v>
      </c>
      <c r="B177" s="49" t="s">
        <v>9</v>
      </c>
      <c r="C177" s="49" t="s">
        <v>292</v>
      </c>
      <c r="D177" s="48">
        <v>3507</v>
      </c>
      <c r="E177" s="50">
        <v>0.2073951418560298</v>
      </c>
      <c r="G177" s="49" t="s">
        <v>292</v>
      </c>
      <c r="H177" s="53" t="s">
        <v>327</v>
      </c>
      <c r="I177" s="49" t="s">
        <v>141</v>
      </c>
      <c r="J177" s="48">
        <v>425</v>
      </c>
      <c r="K177" s="48">
        <v>425</v>
      </c>
      <c r="L177" s="49" t="s">
        <v>293</v>
      </c>
    </row>
    <row r="178" spans="1:12" ht="13.5" customHeight="1">
      <c r="A178" s="48">
        <v>21</v>
      </c>
      <c r="B178" s="49" t="s">
        <v>9</v>
      </c>
      <c r="C178" s="49" t="s">
        <v>335</v>
      </c>
      <c r="D178" s="48">
        <v>2903</v>
      </c>
      <c r="E178" s="50">
        <v>0.17167610402282707</v>
      </c>
      <c r="G178" s="49" t="s">
        <v>335</v>
      </c>
      <c r="H178" s="53" t="s">
        <v>327</v>
      </c>
      <c r="I178" s="49" t="s">
        <v>77</v>
      </c>
      <c r="J178" s="48">
        <v>144</v>
      </c>
      <c r="K178" s="48">
        <v>144</v>
      </c>
      <c r="L178" s="49" t="s">
        <v>336</v>
      </c>
    </row>
    <row r="179" spans="1:12" ht="13.5" customHeight="1">
      <c r="A179" s="48">
        <v>21</v>
      </c>
      <c r="B179" s="49" t="s">
        <v>9</v>
      </c>
      <c r="C179" s="49" t="s">
        <v>337</v>
      </c>
      <c r="D179" s="48">
        <v>1510</v>
      </c>
      <c r="E179" s="50">
        <v>0.08929759458300685</v>
      </c>
      <c r="G179" s="49" t="s">
        <v>337</v>
      </c>
      <c r="H179" s="53" t="s">
        <v>327</v>
      </c>
      <c r="I179" s="49" t="s">
        <v>77</v>
      </c>
      <c r="J179" s="48">
        <v>424</v>
      </c>
      <c r="K179" s="48">
        <v>424</v>
      </c>
      <c r="L179" s="49" t="s">
        <v>338</v>
      </c>
    </row>
    <row r="180" spans="1:12" ht="13.5" customHeight="1">
      <c r="A180" s="48">
        <v>21</v>
      </c>
      <c r="B180" s="49" t="s">
        <v>9</v>
      </c>
      <c r="C180" s="49" t="s">
        <v>93</v>
      </c>
      <c r="D180" s="48">
        <v>1227</v>
      </c>
      <c r="E180" s="50">
        <v>0.0725616877836751</v>
      </c>
      <c r="G180" s="49" t="s">
        <v>93</v>
      </c>
      <c r="H180" s="53" t="s">
        <v>327</v>
      </c>
      <c r="I180" s="49" t="s">
        <v>66</v>
      </c>
      <c r="J180" s="48">
        <v>139</v>
      </c>
      <c r="K180" s="48">
        <v>139</v>
      </c>
      <c r="L180" s="49" t="s">
        <v>94</v>
      </c>
    </row>
    <row r="181" spans="1:12" ht="13.5" customHeight="1">
      <c r="A181" s="48">
        <v>21</v>
      </c>
      <c r="B181" s="49" t="s">
        <v>9</v>
      </c>
      <c r="C181" s="49" t="s">
        <v>339</v>
      </c>
      <c r="D181" s="48">
        <v>1066</v>
      </c>
      <c r="E181" s="50">
        <v>0.06304055352681145</v>
      </c>
      <c r="G181" s="49" t="s">
        <v>339</v>
      </c>
      <c r="H181" s="53" t="s">
        <v>327</v>
      </c>
      <c r="I181" s="49" t="s">
        <v>85</v>
      </c>
      <c r="J181" s="48">
        <v>125</v>
      </c>
      <c r="K181" s="48">
        <v>125</v>
      </c>
      <c r="L181" s="49" t="s">
        <v>340</v>
      </c>
    </row>
    <row r="182" spans="1:12" ht="13.5" customHeight="1">
      <c r="A182" s="48">
        <v>21</v>
      </c>
      <c r="B182" s="49" t="s">
        <v>9</v>
      </c>
      <c r="C182" s="49" t="s">
        <v>341</v>
      </c>
      <c r="D182" s="48">
        <v>923</v>
      </c>
      <c r="E182" s="50">
        <v>0.05458389390736114</v>
      </c>
      <c r="G182" s="49" t="s">
        <v>341</v>
      </c>
      <c r="H182" s="53" t="s">
        <v>327</v>
      </c>
      <c r="I182" s="49" t="s">
        <v>77</v>
      </c>
      <c r="J182" s="48">
        <v>140</v>
      </c>
      <c r="K182" s="48">
        <v>140</v>
      </c>
      <c r="L182" s="49" t="s">
        <v>342</v>
      </c>
    </row>
    <row r="183" spans="1:12" ht="13.5" customHeight="1">
      <c r="A183" s="48">
        <v>22</v>
      </c>
      <c r="B183" s="49" t="s">
        <v>9</v>
      </c>
      <c r="C183" s="49" t="s">
        <v>100</v>
      </c>
      <c r="D183" s="48">
        <v>675</v>
      </c>
      <c r="E183" s="50">
        <v>0.03991779890299975</v>
      </c>
      <c r="F183" s="68"/>
      <c r="G183" s="49" t="s">
        <v>100</v>
      </c>
      <c r="H183" s="53" t="s">
        <v>327</v>
      </c>
      <c r="I183" s="49" t="s">
        <v>102</v>
      </c>
      <c r="J183" s="48">
        <v>24</v>
      </c>
      <c r="K183" s="48">
        <v>24</v>
      </c>
      <c r="L183" s="49" t="s">
        <v>101</v>
      </c>
    </row>
    <row r="184" spans="1:12" ht="13.5" customHeight="1">
      <c r="A184" s="48">
        <v>22</v>
      </c>
      <c r="B184" s="49" t="s">
        <v>9</v>
      </c>
      <c r="C184" s="49" t="s">
        <v>98</v>
      </c>
      <c r="D184" s="48">
        <v>420</v>
      </c>
      <c r="E184" s="50">
        <v>0.024837741539644288</v>
      </c>
      <c r="F184" s="68"/>
      <c r="G184" s="49" t="s">
        <v>98</v>
      </c>
      <c r="H184" s="53" t="s">
        <v>327</v>
      </c>
      <c r="I184" s="49" t="s">
        <v>71</v>
      </c>
      <c r="J184" s="48">
        <v>481</v>
      </c>
      <c r="K184" s="48">
        <v>481</v>
      </c>
      <c r="L184" s="49" t="s">
        <v>99</v>
      </c>
    </row>
    <row r="185" spans="1:12" ht="13.5" customHeight="1">
      <c r="A185" s="48">
        <v>22</v>
      </c>
      <c r="B185" s="49" t="s">
        <v>9</v>
      </c>
      <c r="C185" s="49" t="s">
        <v>343</v>
      </c>
      <c r="D185" s="48">
        <v>369</v>
      </c>
      <c r="E185" s="50">
        <v>0.021821730066973195</v>
      </c>
      <c r="F185" s="68"/>
      <c r="G185" s="49" t="s">
        <v>343</v>
      </c>
      <c r="H185" s="53" t="s">
        <v>327</v>
      </c>
      <c r="I185" s="49" t="s">
        <v>85</v>
      </c>
      <c r="J185" s="48">
        <v>354</v>
      </c>
      <c r="K185" s="48">
        <v>354</v>
      </c>
      <c r="L185" s="49" t="s">
        <v>344</v>
      </c>
    </row>
    <row r="186" spans="1:12" ht="13.5" customHeight="1">
      <c r="A186" s="48">
        <v>22</v>
      </c>
      <c r="B186" s="49" t="s">
        <v>9</v>
      </c>
      <c r="C186" s="49" t="s">
        <v>257</v>
      </c>
      <c r="D186" s="48">
        <v>311</v>
      </c>
      <c r="E186" s="50">
        <v>0.018391756235308032</v>
      </c>
      <c r="G186" s="49" t="s">
        <v>257</v>
      </c>
      <c r="H186" s="53" t="s">
        <v>327</v>
      </c>
      <c r="I186" s="49" t="s">
        <v>71</v>
      </c>
      <c r="J186" s="48">
        <v>124</v>
      </c>
      <c r="K186" s="48">
        <v>124</v>
      </c>
      <c r="L186" s="49" t="s">
        <v>258</v>
      </c>
    </row>
    <row r="187" spans="1:12" ht="13.5" customHeight="1">
      <c r="A187" s="48">
        <v>22</v>
      </c>
      <c r="B187" s="49" t="s">
        <v>9</v>
      </c>
      <c r="C187" s="49" t="s">
        <v>345</v>
      </c>
      <c r="D187" s="48">
        <v>262</v>
      </c>
      <c r="E187" s="50">
        <v>0.015494019722349532</v>
      </c>
      <c r="G187" s="49" t="s">
        <v>345</v>
      </c>
      <c r="H187" s="53" t="s">
        <v>327</v>
      </c>
      <c r="I187" s="49" t="s">
        <v>71</v>
      </c>
      <c r="J187" s="48">
        <v>358</v>
      </c>
      <c r="K187" s="48">
        <v>358</v>
      </c>
      <c r="L187" s="49" t="s">
        <v>346</v>
      </c>
    </row>
    <row r="188" spans="1:12" ht="13.5" customHeight="1">
      <c r="A188" s="48">
        <v>22</v>
      </c>
      <c r="B188" s="49" t="s">
        <v>9</v>
      </c>
      <c r="C188" s="49" t="s">
        <v>347</v>
      </c>
      <c r="D188" s="48">
        <v>230</v>
      </c>
      <c r="E188" s="50">
        <v>0.013601620366948062</v>
      </c>
      <c r="G188" s="49" t="s">
        <v>347</v>
      </c>
      <c r="H188" s="53" t="s">
        <v>327</v>
      </c>
      <c r="I188" s="49" t="s">
        <v>141</v>
      </c>
      <c r="J188" s="48">
        <v>492</v>
      </c>
      <c r="K188" s="48">
        <v>492</v>
      </c>
      <c r="L188" s="49" t="s">
        <v>348</v>
      </c>
    </row>
    <row r="189" spans="1:12" ht="13.5" customHeight="1">
      <c r="A189" s="48">
        <v>22</v>
      </c>
      <c r="B189" s="49" t="s">
        <v>24</v>
      </c>
      <c r="C189" s="49" t="s">
        <v>69</v>
      </c>
      <c r="D189" s="48">
        <v>1592162</v>
      </c>
      <c r="E189" s="50">
        <v>53.28973748103085</v>
      </c>
      <c r="F189" s="67">
        <v>67</v>
      </c>
      <c r="G189" s="49" t="s">
        <v>69</v>
      </c>
      <c r="H189" s="53" t="s">
        <v>349</v>
      </c>
      <c r="I189" s="49" t="s">
        <v>71</v>
      </c>
      <c r="J189" s="48">
        <v>4</v>
      </c>
      <c r="K189" s="48">
        <v>4</v>
      </c>
      <c r="L189" s="49" t="s">
        <v>70</v>
      </c>
    </row>
    <row r="190" spans="1:12" ht="13.5" customHeight="1">
      <c r="A190" s="48">
        <v>22</v>
      </c>
      <c r="B190" s="49" t="s">
        <v>24</v>
      </c>
      <c r="C190" s="49" t="s">
        <v>64</v>
      </c>
      <c r="D190" s="48">
        <v>1002862</v>
      </c>
      <c r="E190" s="50">
        <v>33.56583859538261</v>
      </c>
      <c r="F190" s="67">
        <v>42</v>
      </c>
      <c r="G190" s="49" t="s">
        <v>64</v>
      </c>
      <c r="H190" s="53" t="s">
        <v>349</v>
      </c>
      <c r="I190" s="49" t="s">
        <v>66</v>
      </c>
      <c r="J190" s="48">
        <v>2</v>
      </c>
      <c r="K190" s="48">
        <v>2</v>
      </c>
      <c r="L190" s="49" t="s">
        <v>65</v>
      </c>
    </row>
    <row r="191" spans="1:12" ht="13.5" customHeight="1">
      <c r="A191" s="48">
        <v>22</v>
      </c>
      <c r="B191" s="49" t="s">
        <v>24</v>
      </c>
      <c r="C191" s="49" t="s">
        <v>72</v>
      </c>
      <c r="D191" s="48">
        <v>264782</v>
      </c>
      <c r="E191" s="50">
        <v>8.862266069471769</v>
      </c>
      <c r="F191" s="67">
        <v>11</v>
      </c>
      <c r="G191" s="49" t="s">
        <v>350</v>
      </c>
      <c r="H191" s="53" t="s">
        <v>349</v>
      </c>
      <c r="I191" s="49" t="s">
        <v>66</v>
      </c>
      <c r="J191" s="48">
        <v>3</v>
      </c>
      <c r="K191" s="48">
        <v>3</v>
      </c>
      <c r="L191" s="49" t="s">
        <v>73</v>
      </c>
    </row>
    <row r="192" spans="1:12" ht="13.5" customHeight="1">
      <c r="A192" s="48">
        <v>22</v>
      </c>
      <c r="B192" s="49" t="s">
        <v>24</v>
      </c>
      <c r="C192" s="49" t="s">
        <v>80</v>
      </c>
      <c r="D192" s="48">
        <v>33044</v>
      </c>
      <c r="E192" s="50">
        <v>1.1059842436405236</v>
      </c>
      <c r="G192" s="49" t="s">
        <v>174</v>
      </c>
      <c r="H192" s="53" t="s">
        <v>349</v>
      </c>
      <c r="I192" s="49" t="s">
        <v>66</v>
      </c>
      <c r="J192" s="48">
        <v>118</v>
      </c>
      <c r="K192" s="48">
        <v>118</v>
      </c>
      <c r="L192" s="49" t="s">
        <v>81</v>
      </c>
    </row>
    <row r="193" spans="1:12" ht="13.5" customHeight="1">
      <c r="A193" s="48">
        <v>22</v>
      </c>
      <c r="B193" s="49" t="s">
        <v>24</v>
      </c>
      <c r="C193" s="49" t="s">
        <v>218</v>
      </c>
      <c r="D193" s="48">
        <v>6877</v>
      </c>
      <c r="E193" s="50">
        <v>0.2301735154193161</v>
      </c>
      <c r="G193" s="49" t="s">
        <v>218</v>
      </c>
      <c r="H193" s="53" t="s">
        <v>349</v>
      </c>
      <c r="I193" s="49" t="s">
        <v>141</v>
      </c>
      <c r="J193" s="48">
        <v>449</v>
      </c>
      <c r="K193" s="48">
        <v>449</v>
      </c>
      <c r="L193" s="49" t="s">
        <v>219</v>
      </c>
    </row>
    <row r="194" spans="1:12" ht="13.5" customHeight="1">
      <c r="A194" s="48">
        <v>22</v>
      </c>
      <c r="B194" s="49" t="s">
        <v>24</v>
      </c>
      <c r="C194" s="49" t="s">
        <v>351</v>
      </c>
      <c r="D194" s="48">
        <v>5039</v>
      </c>
      <c r="E194" s="50">
        <v>0.16865556844524265</v>
      </c>
      <c r="G194" s="49" t="s">
        <v>351</v>
      </c>
      <c r="H194" s="53" t="s">
        <v>349</v>
      </c>
      <c r="I194" s="49" t="s">
        <v>102</v>
      </c>
      <c r="J194" s="48">
        <v>462</v>
      </c>
      <c r="K194" s="48">
        <v>462</v>
      </c>
      <c r="L194" s="49" t="s">
        <v>352</v>
      </c>
    </row>
    <row r="195" spans="1:12" ht="13.5" customHeight="1">
      <c r="A195" s="48">
        <v>22</v>
      </c>
      <c r="B195" s="49" t="s">
        <v>24</v>
      </c>
      <c r="C195" s="49" t="s">
        <v>292</v>
      </c>
      <c r="D195" s="48">
        <v>5024</v>
      </c>
      <c r="E195" s="50">
        <v>0.16815351773544338</v>
      </c>
      <c r="G195" s="49" t="s">
        <v>292</v>
      </c>
      <c r="H195" s="53" t="s">
        <v>349</v>
      </c>
      <c r="I195" s="49" t="s">
        <v>141</v>
      </c>
      <c r="J195" s="48">
        <v>425</v>
      </c>
      <c r="K195" s="48">
        <v>425</v>
      </c>
      <c r="L195" s="49" t="s">
        <v>293</v>
      </c>
    </row>
    <row r="196" spans="1:12" ht="13.5" customHeight="1">
      <c r="A196" s="48">
        <v>22</v>
      </c>
      <c r="B196" s="49" t="s">
        <v>24</v>
      </c>
      <c r="C196" s="49" t="s">
        <v>95</v>
      </c>
      <c r="D196" s="48">
        <v>4231</v>
      </c>
      <c r="E196" s="50">
        <v>0.14161177021072072</v>
      </c>
      <c r="G196" s="49" t="s">
        <v>95</v>
      </c>
      <c r="H196" s="53" t="s">
        <v>349</v>
      </c>
      <c r="I196" s="49" t="s">
        <v>66</v>
      </c>
      <c r="J196" s="48">
        <v>104</v>
      </c>
      <c r="K196" s="48">
        <v>104</v>
      </c>
      <c r="L196" s="49" t="s">
        <v>96</v>
      </c>
    </row>
    <row r="197" spans="1:12" ht="13.5" customHeight="1">
      <c r="A197" s="48">
        <v>22</v>
      </c>
      <c r="B197" s="49" t="s">
        <v>24</v>
      </c>
      <c r="C197" s="49" t="s">
        <v>128</v>
      </c>
      <c r="D197" s="48">
        <v>3518</v>
      </c>
      <c r="E197" s="50">
        <v>0.1177476264715943</v>
      </c>
      <c r="G197" s="49" t="s">
        <v>128</v>
      </c>
      <c r="H197" s="53" t="s">
        <v>349</v>
      </c>
      <c r="I197" s="49" t="s">
        <v>102</v>
      </c>
      <c r="J197" s="48">
        <v>238</v>
      </c>
      <c r="K197" s="48">
        <v>238</v>
      </c>
      <c r="L197" s="49" t="s">
        <v>129</v>
      </c>
    </row>
    <row r="198" spans="1:12" ht="13.5" customHeight="1">
      <c r="A198" s="48">
        <v>22</v>
      </c>
      <c r="B198" s="49" t="s">
        <v>24</v>
      </c>
      <c r="C198" s="49" t="s">
        <v>100</v>
      </c>
      <c r="D198" s="48">
        <v>3123</v>
      </c>
      <c r="E198" s="50">
        <v>0.10452695778021291</v>
      </c>
      <c r="G198" s="49" t="s">
        <v>100</v>
      </c>
      <c r="H198" s="53" t="s">
        <v>349</v>
      </c>
      <c r="I198" s="49" t="s">
        <v>102</v>
      </c>
      <c r="J198" s="48">
        <v>24</v>
      </c>
      <c r="K198" s="48">
        <v>24</v>
      </c>
      <c r="L198" s="49" t="s">
        <v>101</v>
      </c>
    </row>
    <row r="199" spans="1:12" ht="13.5" customHeight="1">
      <c r="A199" s="48">
        <v>22</v>
      </c>
      <c r="B199" s="49" t="s">
        <v>24</v>
      </c>
      <c r="C199" s="49" t="s">
        <v>201</v>
      </c>
      <c r="D199" s="48">
        <v>2675</v>
      </c>
      <c r="E199" s="50">
        <v>0.08953237658087401</v>
      </c>
      <c r="G199" s="49" t="s">
        <v>203</v>
      </c>
      <c r="H199" s="53" t="s">
        <v>349</v>
      </c>
      <c r="I199" s="49" t="s">
        <v>102</v>
      </c>
      <c r="J199" s="48">
        <v>17</v>
      </c>
      <c r="K199" s="48">
        <v>17</v>
      </c>
      <c r="L199" s="49" t="s">
        <v>202</v>
      </c>
    </row>
    <row r="200" spans="1:12" ht="13.5" customHeight="1">
      <c r="A200" s="48">
        <v>22</v>
      </c>
      <c r="B200" s="49" t="s">
        <v>24</v>
      </c>
      <c r="C200" s="49" t="s">
        <v>353</v>
      </c>
      <c r="D200" s="48">
        <v>2099</v>
      </c>
      <c r="E200" s="50">
        <v>0.07025362932458114</v>
      </c>
      <c r="G200" s="49" t="s">
        <v>353</v>
      </c>
      <c r="H200" s="53" t="s">
        <v>349</v>
      </c>
      <c r="I200" s="49" t="s">
        <v>141</v>
      </c>
      <c r="J200" s="48">
        <v>369</v>
      </c>
      <c r="K200" s="48">
        <v>369</v>
      </c>
      <c r="L200" s="49" t="s">
        <v>354</v>
      </c>
    </row>
    <row r="201" spans="1:12" ht="13.5" customHeight="1">
      <c r="A201" s="48">
        <v>22</v>
      </c>
      <c r="B201" s="49" t="s">
        <v>24</v>
      </c>
      <c r="C201" s="49" t="s">
        <v>228</v>
      </c>
      <c r="D201" s="48">
        <v>2074</v>
      </c>
      <c r="E201" s="50">
        <v>0.06941687814158232</v>
      </c>
      <c r="G201" s="49" t="s">
        <v>355</v>
      </c>
      <c r="H201" s="53" t="s">
        <v>349</v>
      </c>
      <c r="I201" s="49" t="s">
        <v>77</v>
      </c>
      <c r="J201" s="48">
        <v>159</v>
      </c>
      <c r="K201" s="48">
        <v>159</v>
      </c>
      <c r="L201" s="49" t="s">
        <v>229</v>
      </c>
    </row>
    <row r="202" spans="1:12" ht="13.5" customHeight="1">
      <c r="A202" s="48">
        <v>23</v>
      </c>
      <c r="B202" s="49" t="s">
        <v>24</v>
      </c>
      <c r="C202" s="49" t="s">
        <v>356</v>
      </c>
      <c r="D202" s="48">
        <v>1816</v>
      </c>
      <c r="E202" s="50">
        <v>0.06078160593303447</v>
      </c>
      <c r="F202" s="68"/>
      <c r="G202" s="49" t="s">
        <v>356</v>
      </c>
      <c r="H202" s="53" t="s">
        <v>349</v>
      </c>
      <c r="I202" s="49" t="s">
        <v>71</v>
      </c>
      <c r="J202" s="48">
        <v>463</v>
      </c>
      <c r="K202" s="48">
        <v>463</v>
      </c>
      <c r="L202" s="49" t="s">
        <v>357</v>
      </c>
    </row>
    <row r="203" spans="1:12" ht="13.5" customHeight="1">
      <c r="A203" s="48">
        <v>23</v>
      </c>
      <c r="B203" s="49" t="s">
        <v>24</v>
      </c>
      <c r="C203" s="49" t="s">
        <v>93</v>
      </c>
      <c r="D203" s="48">
        <v>1757</v>
      </c>
      <c r="E203" s="50">
        <v>0.05880687314115725</v>
      </c>
      <c r="F203" s="68"/>
      <c r="G203" s="49" t="s">
        <v>93</v>
      </c>
      <c r="H203" s="53" t="s">
        <v>349</v>
      </c>
      <c r="I203" s="49" t="s">
        <v>66</v>
      </c>
      <c r="J203" s="48">
        <v>139</v>
      </c>
      <c r="K203" s="48">
        <v>139</v>
      </c>
      <c r="L203" s="49" t="s">
        <v>94</v>
      </c>
    </row>
    <row r="204" spans="1:12" ht="13.5" customHeight="1">
      <c r="A204" s="48">
        <v>23</v>
      </c>
      <c r="B204" s="49" t="s">
        <v>24</v>
      </c>
      <c r="C204" s="49" t="s">
        <v>358</v>
      </c>
      <c r="D204" s="48">
        <v>1667</v>
      </c>
      <c r="E204" s="50">
        <v>0.055794568882361485</v>
      </c>
      <c r="F204" s="68"/>
      <c r="G204" s="49" t="s">
        <v>358</v>
      </c>
      <c r="H204" s="53" t="s">
        <v>349</v>
      </c>
      <c r="I204" s="49" t="s">
        <v>189</v>
      </c>
      <c r="J204" s="48">
        <v>47</v>
      </c>
      <c r="K204" s="48">
        <v>47</v>
      </c>
      <c r="L204" s="49" t="s">
        <v>359</v>
      </c>
    </row>
    <row r="205" spans="1:12" ht="13.5" customHeight="1">
      <c r="A205" s="48">
        <v>23</v>
      </c>
      <c r="B205" s="49" t="s">
        <v>24</v>
      </c>
      <c r="C205" s="49" t="s">
        <v>360</v>
      </c>
      <c r="D205" s="48">
        <v>1422</v>
      </c>
      <c r="E205" s="50">
        <v>0.047594407288973024</v>
      </c>
      <c r="G205" s="49" t="s">
        <v>360</v>
      </c>
      <c r="H205" s="53" t="s">
        <v>349</v>
      </c>
      <c r="I205" s="49" t="s">
        <v>85</v>
      </c>
      <c r="J205" s="48">
        <v>464</v>
      </c>
      <c r="K205" s="48">
        <v>464</v>
      </c>
      <c r="L205" s="49" t="s">
        <v>361</v>
      </c>
    </row>
    <row r="206" spans="1:12" ht="13.5" customHeight="1">
      <c r="A206" s="48">
        <v>23</v>
      </c>
      <c r="B206" s="49" t="s">
        <v>24</v>
      </c>
      <c r="C206" s="49" t="s">
        <v>257</v>
      </c>
      <c r="D206" s="48">
        <v>1335</v>
      </c>
      <c r="E206" s="50">
        <v>0.044682513172137124</v>
      </c>
      <c r="G206" s="49" t="s">
        <v>257</v>
      </c>
      <c r="H206" s="53" t="s">
        <v>349</v>
      </c>
      <c r="I206" s="49" t="s">
        <v>71</v>
      </c>
      <c r="J206" s="48">
        <v>124</v>
      </c>
      <c r="K206" s="48">
        <v>124</v>
      </c>
      <c r="L206" s="49" t="s">
        <v>258</v>
      </c>
    </row>
    <row r="207" spans="1:12" ht="13.5" customHeight="1">
      <c r="A207" s="48">
        <v>23</v>
      </c>
      <c r="B207" s="49" t="s">
        <v>24</v>
      </c>
      <c r="C207" s="49" t="s">
        <v>362</v>
      </c>
      <c r="D207" s="48">
        <v>574</v>
      </c>
      <c r="E207" s="50">
        <v>0.019211807161652966</v>
      </c>
      <c r="G207" s="49" t="s">
        <v>362</v>
      </c>
      <c r="H207" s="53" t="s">
        <v>349</v>
      </c>
      <c r="I207" s="49" t="s">
        <v>66</v>
      </c>
      <c r="J207" s="48">
        <v>465</v>
      </c>
      <c r="K207" s="48">
        <v>465</v>
      </c>
      <c r="L207" s="49" t="s">
        <v>363</v>
      </c>
    </row>
    <row r="208" spans="1:12" ht="13.5" customHeight="1">
      <c r="A208" s="48">
        <v>23</v>
      </c>
      <c r="B208" s="49" t="s">
        <v>15</v>
      </c>
      <c r="C208" s="49" t="s">
        <v>69</v>
      </c>
      <c r="D208" s="48">
        <v>16102</v>
      </c>
      <c r="E208" s="50">
        <v>55.9641317948005</v>
      </c>
      <c r="F208" s="67">
        <v>15</v>
      </c>
      <c r="G208" s="49" t="s">
        <v>69</v>
      </c>
      <c r="H208" s="53" t="s">
        <v>404</v>
      </c>
      <c r="I208" s="49" t="s">
        <v>71</v>
      </c>
      <c r="J208" s="48">
        <v>4</v>
      </c>
      <c r="K208" s="48">
        <v>4</v>
      </c>
      <c r="L208" s="49" t="s">
        <v>70</v>
      </c>
    </row>
    <row r="209" spans="1:12" ht="13.5" customHeight="1">
      <c r="A209" s="48">
        <v>23</v>
      </c>
      <c r="B209" s="49" t="s">
        <v>15</v>
      </c>
      <c r="C209" s="49" t="s">
        <v>405</v>
      </c>
      <c r="D209" s="48">
        <v>6245</v>
      </c>
      <c r="E209" s="50">
        <v>21.705129987487837</v>
      </c>
      <c r="F209" s="67">
        <v>5</v>
      </c>
      <c r="G209" s="49" t="s">
        <v>405</v>
      </c>
      <c r="H209" s="53" t="s">
        <v>404</v>
      </c>
      <c r="I209" s="49" t="s">
        <v>77</v>
      </c>
      <c r="J209" s="48">
        <v>406</v>
      </c>
      <c r="K209" s="48">
        <v>406</v>
      </c>
      <c r="L209" s="49" t="s">
        <v>406</v>
      </c>
    </row>
    <row r="210" spans="1:12" ht="13.5" customHeight="1">
      <c r="A210" s="48">
        <v>23</v>
      </c>
      <c r="B210" s="49" t="s">
        <v>15</v>
      </c>
      <c r="C210" s="49" t="s">
        <v>64</v>
      </c>
      <c r="D210" s="48">
        <v>5246</v>
      </c>
      <c r="E210" s="50">
        <v>18.233004309745585</v>
      </c>
      <c r="F210" s="67">
        <v>5</v>
      </c>
      <c r="G210" s="49" t="s">
        <v>64</v>
      </c>
      <c r="H210" s="53" t="s">
        <v>404</v>
      </c>
      <c r="I210" s="49" t="s">
        <v>66</v>
      </c>
      <c r="J210" s="48">
        <v>2</v>
      </c>
      <c r="K210" s="48">
        <v>2</v>
      </c>
      <c r="L210" s="49" t="s">
        <v>65</v>
      </c>
    </row>
    <row r="211" spans="1:12" ht="13.5" customHeight="1">
      <c r="A211" s="48">
        <v>23</v>
      </c>
      <c r="B211" s="49" t="s">
        <v>15</v>
      </c>
      <c r="C211" s="49" t="s">
        <v>407</v>
      </c>
      <c r="D211" s="48">
        <v>783</v>
      </c>
      <c r="E211" s="50">
        <v>2.721395801473655</v>
      </c>
      <c r="G211" s="49" t="s">
        <v>407</v>
      </c>
      <c r="H211" s="53" t="s">
        <v>404</v>
      </c>
      <c r="I211" s="49" t="s">
        <v>189</v>
      </c>
      <c r="J211" s="48">
        <v>408</v>
      </c>
      <c r="K211" s="48">
        <v>408</v>
      </c>
      <c r="L211" s="49" t="s">
        <v>408</v>
      </c>
    </row>
    <row r="212" spans="1:12" ht="13.5" customHeight="1">
      <c r="A212" s="48">
        <v>23</v>
      </c>
      <c r="B212" s="49" t="s">
        <v>25</v>
      </c>
      <c r="C212" s="49" t="s">
        <v>69</v>
      </c>
      <c r="D212" s="48">
        <v>379011</v>
      </c>
      <c r="E212" s="50">
        <v>58.30301613208403</v>
      </c>
      <c r="F212" s="67">
        <v>29</v>
      </c>
      <c r="G212" s="49" t="s">
        <v>69</v>
      </c>
      <c r="H212" s="53" t="s">
        <v>364</v>
      </c>
      <c r="I212" s="49" t="s">
        <v>71</v>
      </c>
      <c r="J212" s="48">
        <v>4</v>
      </c>
      <c r="K212" s="48">
        <v>4</v>
      </c>
      <c r="L212" s="49" t="s">
        <v>70</v>
      </c>
    </row>
    <row r="213" spans="1:12" ht="13.5" customHeight="1">
      <c r="A213" s="48">
        <v>23</v>
      </c>
      <c r="B213" s="49" t="s">
        <v>25</v>
      </c>
      <c r="C213" s="49" t="s">
        <v>64</v>
      </c>
      <c r="D213" s="48">
        <v>207998</v>
      </c>
      <c r="E213" s="50">
        <v>31.99619733844457</v>
      </c>
      <c r="F213" s="67">
        <v>15</v>
      </c>
      <c r="G213" s="49" t="s">
        <v>64</v>
      </c>
      <c r="H213" s="53" t="s">
        <v>364</v>
      </c>
      <c r="I213" s="49" t="s">
        <v>66</v>
      </c>
      <c r="J213" s="48">
        <v>2</v>
      </c>
      <c r="K213" s="48">
        <v>2</v>
      </c>
      <c r="L213" s="49" t="s">
        <v>65</v>
      </c>
    </row>
    <row r="214" spans="1:12" ht="13.5" customHeight="1">
      <c r="A214" s="48">
        <v>23</v>
      </c>
      <c r="B214" s="49" t="s">
        <v>25</v>
      </c>
      <c r="C214" s="49" t="s">
        <v>72</v>
      </c>
      <c r="D214" s="48">
        <v>40633</v>
      </c>
      <c r="E214" s="50">
        <v>6.250548017062751</v>
      </c>
      <c r="F214" s="67">
        <v>1</v>
      </c>
      <c r="G214" s="49" t="s">
        <v>365</v>
      </c>
      <c r="H214" s="53" t="s">
        <v>364</v>
      </c>
      <c r="I214" s="49" t="s">
        <v>66</v>
      </c>
      <c r="J214" s="48">
        <v>3</v>
      </c>
      <c r="K214" s="48">
        <v>3</v>
      </c>
      <c r="L214" s="49" t="s">
        <v>73</v>
      </c>
    </row>
    <row r="215" spans="1:12" ht="13.5" customHeight="1">
      <c r="A215" s="48">
        <v>23</v>
      </c>
      <c r="B215" s="49" t="s">
        <v>25</v>
      </c>
      <c r="C215" s="49" t="s">
        <v>366</v>
      </c>
      <c r="D215" s="48">
        <v>8139</v>
      </c>
      <c r="E215" s="50">
        <v>1.2520170873643033</v>
      </c>
      <c r="G215" s="49" t="s">
        <v>366</v>
      </c>
      <c r="H215" s="53" t="s">
        <v>364</v>
      </c>
      <c r="I215" s="49" t="s">
        <v>85</v>
      </c>
      <c r="J215" s="48">
        <v>80</v>
      </c>
      <c r="K215" s="48">
        <v>80</v>
      </c>
      <c r="L215" s="49" t="s">
        <v>367</v>
      </c>
    </row>
    <row r="216" spans="1:12" ht="13.5" customHeight="1">
      <c r="A216" s="48">
        <v>23</v>
      </c>
      <c r="B216" s="49" t="s">
        <v>25</v>
      </c>
      <c r="C216" s="49" t="s">
        <v>220</v>
      </c>
      <c r="D216" s="48">
        <v>3744</v>
      </c>
      <c r="E216" s="50">
        <v>0.5759370899486363</v>
      </c>
      <c r="G216" s="49" t="s">
        <v>220</v>
      </c>
      <c r="H216" s="53" t="s">
        <v>364</v>
      </c>
      <c r="I216" s="49" t="s">
        <v>71</v>
      </c>
      <c r="J216" s="48">
        <v>458</v>
      </c>
      <c r="K216" s="48">
        <v>458</v>
      </c>
      <c r="L216" s="49" t="s">
        <v>221</v>
      </c>
    </row>
    <row r="217" spans="1:12" ht="13.5" customHeight="1">
      <c r="A217" s="48">
        <v>23</v>
      </c>
      <c r="B217" s="49" t="s">
        <v>25</v>
      </c>
      <c r="C217" s="49" t="s">
        <v>128</v>
      </c>
      <c r="D217" s="48">
        <v>1006</v>
      </c>
      <c r="E217" s="50">
        <v>0.15475232705350647</v>
      </c>
      <c r="G217" s="49" t="s">
        <v>128</v>
      </c>
      <c r="H217" s="53" t="s">
        <v>364</v>
      </c>
      <c r="I217" s="49" t="s">
        <v>102</v>
      </c>
      <c r="J217" s="48">
        <v>238</v>
      </c>
      <c r="K217" s="48">
        <v>238</v>
      </c>
      <c r="L217" s="49" t="s">
        <v>129</v>
      </c>
    </row>
    <row r="218" spans="1:12" ht="13.5" customHeight="1">
      <c r="A218" s="48">
        <v>23</v>
      </c>
      <c r="B218" s="49" t="s">
        <v>25</v>
      </c>
      <c r="C218" s="49" t="s">
        <v>100</v>
      </c>
      <c r="D218" s="48">
        <v>774</v>
      </c>
      <c r="E218" s="50">
        <v>0.11906391763361233</v>
      </c>
      <c r="G218" s="49" t="s">
        <v>100</v>
      </c>
      <c r="H218" s="53" t="s">
        <v>364</v>
      </c>
      <c r="I218" s="49" t="s">
        <v>102</v>
      </c>
      <c r="J218" s="48">
        <v>24</v>
      </c>
      <c r="K218" s="48">
        <v>24</v>
      </c>
      <c r="L218" s="49" t="s">
        <v>101</v>
      </c>
    </row>
    <row r="219" spans="1:12" ht="13.5" customHeight="1">
      <c r="A219" s="48">
        <v>23</v>
      </c>
      <c r="B219" s="49" t="s">
        <v>25</v>
      </c>
      <c r="C219" s="49" t="s">
        <v>368</v>
      </c>
      <c r="D219" s="48">
        <v>124</v>
      </c>
      <c r="E219" s="50">
        <v>0.019074839517529623</v>
      </c>
      <c r="G219" s="49" t="s">
        <v>370</v>
      </c>
      <c r="H219" s="53" t="s">
        <v>364</v>
      </c>
      <c r="I219" s="49" t="s">
        <v>71</v>
      </c>
      <c r="J219" s="48">
        <v>208</v>
      </c>
      <c r="K219" s="48">
        <v>208</v>
      </c>
      <c r="L219" s="49" t="s">
        <v>369</v>
      </c>
    </row>
    <row r="220" spans="1:12" ht="13.5" customHeight="1">
      <c r="A220" s="48">
        <v>23</v>
      </c>
      <c r="B220" s="49" t="s">
        <v>26</v>
      </c>
      <c r="C220" s="49" t="s">
        <v>69</v>
      </c>
      <c r="D220" s="48">
        <v>139132</v>
      </c>
      <c r="E220" s="50">
        <v>42.19471216541618</v>
      </c>
      <c r="F220" s="67">
        <v>22</v>
      </c>
      <c r="G220" s="49" t="s">
        <v>371</v>
      </c>
      <c r="H220" s="53" t="s">
        <v>372</v>
      </c>
      <c r="I220" s="49" t="s">
        <v>71</v>
      </c>
      <c r="J220" s="48">
        <v>4</v>
      </c>
      <c r="K220" s="48">
        <v>4</v>
      </c>
      <c r="L220" s="49" t="s">
        <v>70</v>
      </c>
    </row>
    <row r="221" spans="1:12" ht="13.5" customHeight="1">
      <c r="A221" s="48">
        <v>24</v>
      </c>
      <c r="B221" s="49" t="s">
        <v>26</v>
      </c>
      <c r="C221" s="49" t="s">
        <v>373</v>
      </c>
      <c r="D221" s="48">
        <v>77872</v>
      </c>
      <c r="E221" s="50">
        <v>23.616325688880263</v>
      </c>
      <c r="F221" s="48">
        <v>12</v>
      </c>
      <c r="G221" s="49" t="s">
        <v>373</v>
      </c>
      <c r="H221" s="53" t="s">
        <v>372</v>
      </c>
      <c r="I221" s="49" t="s">
        <v>77</v>
      </c>
      <c r="J221" s="48">
        <v>417</v>
      </c>
      <c r="K221" s="48">
        <v>417</v>
      </c>
      <c r="L221" s="49" t="s">
        <v>374</v>
      </c>
    </row>
    <row r="222" spans="1:12" ht="13.5" customHeight="1">
      <c r="A222" s="48">
        <v>24</v>
      </c>
      <c r="B222" s="49" t="s">
        <v>26</v>
      </c>
      <c r="C222" s="49" t="s">
        <v>64</v>
      </c>
      <c r="D222" s="48">
        <v>74158</v>
      </c>
      <c r="E222" s="50">
        <v>22.48997689074356</v>
      </c>
      <c r="F222" s="48">
        <v>12</v>
      </c>
      <c r="G222" s="49" t="s">
        <v>375</v>
      </c>
      <c r="H222" s="53" t="s">
        <v>372</v>
      </c>
      <c r="I222" s="49" t="s">
        <v>66</v>
      </c>
      <c r="J222" s="48">
        <v>2</v>
      </c>
      <c r="K222" s="48">
        <v>2</v>
      </c>
      <c r="L222" s="49" t="s">
        <v>65</v>
      </c>
    </row>
    <row r="223" spans="1:12" ht="13.5" customHeight="1">
      <c r="A223" s="48">
        <v>24</v>
      </c>
      <c r="B223" s="49" t="s">
        <v>26</v>
      </c>
      <c r="C223" s="49" t="s">
        <v>376</v>
      </c>
      <c r="D223" s="48">
        <v>14412</v>
      </c>
      <c r="E223" s="50">
        <v>4.37074283218798</v>
      </c>
      <c r="F223" s="48">
        <v>2</v>
      </c>
      <c r="G223" s="49" t="s">
        <v>376</v>
      </c>
      <c r="H223" s="53" t="s">
        <v>372</v>
      </c>
      <c r="I223" s="49" t="s">
        <v>85</v>
      </c>
      <c r="J223" s="48">
        <v>128</v>
      </c>
      <c r="K223" s="48">
        <v>128</v>
      </c>
      <c r="L223" s="49" t="s">
        <v>377</v>
      </c>
    </row>
    <row r="224" spans="1:12" ht="13.5" customHeight="1">
      <c r="A224" s="48">
        <v>24</v>
      </c>
      <c r="B224" s="49" t="s">
        <v>26</v>
      </c>
      <c r="C224" s="49" t="s">
        <v>72</v>
      </c>
      <c r="D224" s="48">
        <v>14337</v>
      </c>
      <c r="E224" s="50">
        <v>4.347997501046285</v>
      </c>
      <c r="F224" s="67">
        <v>2</v>
      </c>
      <c r="G224" s="49" t="s">
        <v>378</v>
      </c>
      <c r="H224" s="53" t="s">
        <v>372</v>
      </c>
      <c r="I224" s="49" t="s">
        <v>66</v>
      </c>
      <c r="J224" s="48">
        <v>3</v>
      </c>
      <c r="K224" s="48">
        <v>3</v>
      </c>
      <c r="L224" s="49" t="s">
        <v>73</v>
      </c>
    </row>
    <row r="225" spans="1:12" ht="13.5" customHeight="1">
      <c r="A225" s="48">
        <v>24</v>
      </c>
      <c r="B225" s="49" t="s">
        <v>26</v>
      </c>
      <c r="C225" s="49" t="s">
        <v>379</v>
      </c>
      <c r="D225" s="48">
        <v>4705</v>
      </c>
      <c r="E225" s="50">
        <v>1.4268904402889566</v>
      </c>
      <c r="G225" s="49" t="s">
        <v>379</v>
      </c>
      <c r="H225" s="53" t="s">
        <v>372</v>
      </c>
      <c r="I225" s="49" t="s">
        <v>141</v>
      </c>
      <c r="J225" s="48">
        <v>413</v>
      </c>
      <c r="K225" s="48">
        <v>413</v>
      </c>
      <c r="L225" s="49" t="s">
        <v>380</v>
      </c>
    </row>
    <row r="226" spans="1:12" ht="13.5" customHeight="1">
      <c r="A226" s="48">
        <v>24</v>
      </c>
      <c r="B226" s="49" t="s">
        <v>26</v>
      </c>
      <c r="C226" s="49" t="s">
        <v>381</v>
      </c>
      <c r="D226" s="48">
        <v>541</v>
      </c>
      <c r="E226" s="50">
        <v>0.16406965530208834</v>
      </c>
      <c r="G226" s="49" t="s">
        <v>383</v>
      </c>
      <c r="H226" s="53" t="s">
        <v>372</v>
      </c>
      <c r="I226" s="49" t="s">
        <v>66</v>
      </c>
      <c r="J226" s="48">
        <v>34</v>
      </c>
      <c r="K226" s="48">
        <v>34</v>
      </c>
      <c r="L226" s="49" t="s">
        <v>382</v>
      </c>
    </row>
    <row r="227" spans="1:12" ht="13.5" customHeight="1">
      <c r="A227" s="48">
        <v>24</v>
      </c>
      <c r="B227" s="49" t="s">
        <v>13</v>
      </c>
      <c r="C227" s="49" t="s">
        <v>384</v>
      </c>
      <c r="D227" s="48">
        <v>399600</v>
      </c>
      <c r="E227" s="50">
        <v>38.13857780136253</v>
      </c>
      <c r="F227" s="67">
        <v>30</v>
      </c>
      <c r="G227" s="49" t="s">
        <v>384</v>
      </c>
      <c r="H227" s="53" t="s">
        <v>386</v>
      </c>
      <c r="I227" s="49" t="s">
        <v>85</v>
      </c>
      <c r="J227" s="48">
        <v>7</v>
      </c>
      <c r="K227" s="48">
        <v>7</v>
      </c>
      <c r="L227" s="49" t="s">
        <v>385</v>
      </c>
    </row>
    <row r="228" spans="1:12" ht="13.5" customHeight="1">
      <c r="A228" s="48">
        <v>24</v>
      </c>
      <c r="B228" s="49" t="s">
        <v>13</v>
      </c>
      <c r="C228" s="49" t="s">
        <v>64</v>
      </c>
      <c r="D228" s="48">
        <v>318112</v>
      </c>
      <c r="E228" s="50">
        <v>30.361209363230824</v>
      </c>
      <c r="F228" s="67">
        <v>25</v>
      </c>
      <c r="G228" s="49" t="s">
        <v>387</v>
      </c>
      <c r="H228" s="53" t="s">
        <v>386</v>
      </c>
      <c r="I228" s="49" t="s">
        <v>66</v>
      </c>
      <c r="J228" s="48">
        <v>2</v>
      </c>
      <c r="K228" s="48">
        <v>2</v>
      </c>
      <c r="L228" s="49" t="s">
        <v>65</v>
      </c>
    </row>
    <row r="229" spans="1:12" ht="13.5" customHeight="1">
      <c r="A229" s="48">
        <v>25</v>
      </c>
      <c r="B229" s="49" t="s">
        <v>13</v>
      </c>
      <c r="C229" s="49" t="s">
        <v>69</v>
      </c>
      <c r="D229" s="48">
        <v>146148</v>
      </c>
      <c r="E229" s="50">
        <v>13.948640812095922</v>
      </c>
      <c r="F229" s="48">
        <v>13</v>
      </c>
      <c r="G229" s="49" t="s">
        <v>69</v>
      </c>
      <c r="H229" s="53" t="s">
        <v>386</v>
      </c>
      <c r="I229" s="49" t="s">
        <v>71</v>
      </c>
      <c r="J229" s="48">
        <v>4</v>
      </c>
      <c r="K229" s="48">
        <v>4</v>
      </c>
      <c r="L229" s="49" t="s">
        <v>70</v>
      </c>
    </row>
    <row r="230" spans="1:12" ht="13.5" customHeight="1">
      <c r="A230" s="48">
        <v>25</v>
      </c>
      <c r="B230" s="49" t="s">
        <v>13</v>
      </c>
      <c r="C230" s="49" t="s">
        <v>388</v>
      </c>
      <c r="D230" s="48">
        <v>62514</v>
      </c>
      <c r="E230" s="50">
        <v>5.966454085771715</v>
      </c>
      <c r="F230" s="48">
        <v>4</v>
      </c>
      <c r="G230" s="49" t="s">
        <v>388</v>
      </c>
      <c r="H230" s="53" t="s">
        <v>386</v>
      </c>
      <c r="I230" s="49" t="s">
        <v>77</v>
      </c>
      <c r="J230" s="48">
        <v>390</v>
      </c>
      <c r="K230" s="48">
        <v>390</v>
      </c>
      <c r="L230" s="49" t="s">
        <v>388</v>
      </c>
    </row>
    <row r="231" spans="1:12" ht="13.5" customHeight="1">
      <c r="A231" s="48">
        <v>25</v>
      </c>
      <c r="B231" s="49" t="s">
        <v>13</v>
      </c>
      <c r="C231" s="49" t="s">
        <v>389</v>
      </c>
      <c r="D231" s="48">
        <v>38198</v>
      </c>
      <c r="E231" s="50">
        <v>3.645689176317432</v>
      </c>
      <c r="F231" s="48">
        <v>1</v>
      </c>
      <c r="G231" s="49" t="s">
        <v>389</v>
      </c>
      <c r="H231" s="53" t="s">
        <v>386</v>
      </c>
      <c r="I231" s="49" t="s">
        <v>77</v>
      </c>
      <c r="J231" s="48">
        <v>136</v>
      </c>
      <c r="K231" s="48">
        <v>136</v>
      </c>
      <c r="L231" s="49" t="s">
        <v>390</v>
      </c>
    </row>
    <row r="232" spans="1:12" ht="13.5" customHeight="1">
      <c r="A232" s="48">
        <v>25</v>
      </c>
      <c r="B232" s="49" t="s">
        <v>13</v>
      </c>
      <c r="C232" s="49" t="s">
        <v>72</v>
      </c>
      <c r="D232" s="48">
        <v>36373</v>
      </c>
      <c r="E232" s="50">
        <v>3.471507733656054</v>
      </c>
      <c r="F232" s="48">
        <v>1</v>
      </c>
      <c r="G232" s="49" t="s">
        <v>391</v>
      </c>
      <c r="H232" s="53" t="s">
        <v>386</v>
      </c>
      <c r="I232" s="49" t="s">
        <v>66</v>
      </c>
      <c r="J232" s="48">
        <v>3</v>
      </c>
      <c r="K232" s="48">
        <v>3</v>
      </c>
      <c r="L232" s="49" t="s">
        <v>73</v>
      </c>
    </row>
    <row r="233" spans="1:12" ht="13.5" customHeight="1">
      <c r="A233" s="48">
        <v>25</v>
      </c>
      <c r="B233" s="49" t="s">
        <v>13</v>
      </c>
      <c r="C233" s="49" t="s">
        <v>78</v>
      </c>
      <c r="D233" s="48">
        <v>22233</v>
      </c>
      <c r="E233" s="50">
        <v>2.1219594601043372</v>
      </c>
      <c r="F233" s="48">
        <v>1</v>
      </c>
      <c r="G233" s="49" t="s">
        <v>78</v>
      </c>
      <c r="H233" s="53" t="s">
        <v>386</v>
      </c>
      <c r="I233" s="49" t="s">
        <v>66</v>
      </c>
      <c r="J233" s="48">
        <v>478</v>
      </c>
      <c r="K233" s="48">
        <v>478</v>
      </c>
      <c r="L233" s="49" t="s">
        <v>79</v>
      </c>
    </row>
    <row r="234" spans="1:12" ht="13.5" customHeight="1">
      <c r="A234" s="48">
        <v>25</v>
      </c>
      <c r="B234" s="49" t="s">
        <v>13</v>
      </c>
      <c r="C234" s="49" t="s">
        <v>80</v>
      </c>
      <c r="D234" s="48">
        <v>5643</v>
      </c>
      <c r="E234" s="50">
        <v>0.5385785648976195</v>
      </c>
      <c r="G234" s="49" t="s">
        <v>392</v>
      </c>
      <c r="H234" s="53" t="s">
        <v>386</v>
      </c>
      <c r="I234" s="49" t="s">
        <v>66</v>
      </c>
      <c r="J234" s="48">
        <v>118</v>
      </c>
      <c r="K234" s="48">
        <v>118</v>
      </c>
      <c r="L234" s="49" t="s">
        <v>81</v>
      </c>
    </row>
    <row r="235" spans="1:12" ht="13.5" customHeight="1">
      <c r="A235" s="48">
        <v>25</v>
      </c>
      <c r="B235" s="49" t="s">
        <v>13</v>
      </c>
      <c r="C235" s="49" t="s">
        <v>292</v>
      </c>
      <c r="D235" s="48">
        <v>3072</v>
      </c>
      <c r="E235" s="50">
        <v>0.2931974749894537</v>
      </c>
      <c r="G235" s="49" t="s">
        <v>292</v>
      </c>
      <c r="H235" s="53" t="s">
        <v>386</v>
      </c>
      <c r="I235" s="49" t="s">
        <v>141</v>
      </c>
      <c r="J235" s="48">
        <v>425</v>
      </c>
      <c r="K235" s="48">
        <v>425</v>
      </c>
      <c r="L235" s="49" t="s">
        <v>293</v>
      </c>
    </row>
    <row r="236" spans="1:12" ht="13.5" customHeight="1">
      <c r="A236" s="48">
        <v>26</v>
      </c>
      <c r="B236" s="49" t="s">
        <v>13</v>
      </c>
      <c r="C236" s="49" t="s">
        <v>218</v>
      </c>
      <c r="D236" s="48">
        <v>1504</v>
      </c>
      <c r="E236" s="50">
        <v>0.14354459713025336</v>
      </c>
      <c r="F236" s="68"/>
      <c r="G236" s="49" t="s">
        <v>393</v>
      </c>
      <c r="H236" s="53" t="s">
        <v>386</v>
      </c>
      <c r="I236" s="49" t="s">
        <v>141</v>
      </c>
      <c r="J236" s="48">
        <v>449</v>
      </c>
      <c r="K236" s="48">
        <v>449</v>
      </c>
      <c r="L236" s="49" t="s">
        <v>219</v>
      </c>
    </row>
    <row r="237" spans="1:12" ht="13.5" customHeight="1">
      <c r="A237" s="48">
        <v>26</v>
      </c>
      <c r="B237" s="49" t="s">
        <v>13</v>
      </c>
      <c r="C237" s="49" t="s">
        <v>158</v>
      </c>
      <c r="D237" s="48">
        <v>1178</v>
      </c>
      <c r="E237" s="50">
        <v>0.11243054216717982</v>
      </c>
      <c r="F237" s="68"/>
      <c r="G237" s="49" t="s">
        <v>158</v>
      </c>
      <c r="H237" s="53" t="s">
        <v>386</v>
      </c>
      <c r="I237" s="49" t="s">
        <v>160</v>
      </c>
      <c r="J237" s="48">
        <v>84</v>
      </c>
      <c r="K237" s="48">
        <v>84</v>
      </c>
      <c r="L237" s="49" t="s">
        <v>159</v>
      </c>
    </row>
    <row r="238" spans="1:12" ht="13.5" customHeight="1">
      <c r="A238" s="48">
        <v>26</v>
      </c>
      <c r="B238" s="49" t="s">
        <v>13</v>
      </c>
      <c r="C238" s="49" t="s">
        <v>106</v>
      </c>
      <c r="D238" s="48">
        <v>1052</v>
      </c>
      <c r="E238" s="50">
        <v>0.10040486448206551</v>
      </c>
      <c r="F238" s="68"/>
      <c r="G238" s="49" t="s">
        <v>106</v>
      </c>
      <c r="H238" s="53" t="s">
        <v>386</v>
      </c>
      <c r="I238" s="49" t="s">
        <v>71</v>
      </c>
      <c r="J238" s="48">
        <v>258</v>
      </c>
      <c r="K238" s="48">
        <v>258</v>
      </c>
      <c r="L238" s="49" t="s">
        <v>107</v>
      </c>
    </row>
    <row r="239" spans="1:12" ht="13.5" customHeight="1">
      <c r="A239" s="48">
        <v>26</v>
      </c>
      <c r="B239" s="49" t="s">
        <v>13</v>
      </c>
      <c r="C239" s="49" t="s">
        <v>93</v>
      </c>
      <c r="D239" s="48">
        <v>418</v>
      </c>
      <c r="E239" s="50">
        <v>0.039894708510934775</v>
      </c>
      <c r="F239" s="68"/>
      <c r="G239" s="49" t="s">
        <v>93</v>
      </c>
      <c r="H239" s="53" t="s">
        <v>386</v>
      </c>
      <c r="I239" s="49" t="s">
        <v>66</v>
      </c>
      <c r="J239" s="48">
        <v>139</v>
      </c>
      <c r="K239" s="48">
        <v>139</v>
      </c>
      <c r="L239" s="49" t="s">
        <v>94</v>
      </c>
    </row>
    <row r="240" spans="1:12" ht="13.5" customHeight="1">
      <c r="A240" s="48">
        <v>26</v>
      </c>
      <c r="B240" s="49" t="s">
        <v>13</v>
      </c>
      <c r="C240" s="49" t="s">
        <v>381</v>
      </c>
      <c r="D240" s="48">
        <v>151</v>
      </c>
      <c r="E240" s="50">
        <v>0.014411724844859213</v>
      </c>
      <c r="F240" s="68"/>
      <c r="G240" s="49" t="s">
        <v>383</v>
      </c>
      <c r="H240" s="53" t="s">
        <v>386</v>
      </c>
      <c r="I240" s="49" t="s">
        <v>66</v>
      </c>
      <c r="J240" s="48">
        <v>34</v>
      </c>
      <c r="K240" s="48">
        <v>34</v>
      </c>
      <c r="L240" s="49" t="s">
        <v>382</v>
      </c>
    </row>
    <row r="241" spans="1:12" ht="13.5" customHeight="1">
      <c r="A241" s="48">
        <v>26</v>
      </c>
      <c r="B241" s="49" t="s">
        <v>27</v>
      </c>
      <c r="C241" s="49" t="s">
        <v>69</v>
      </c>
      <c r="D241" s="48">
        <v>84382</v>
      </c>
      <c r="E241" s="50">
        <v>48.8101435694536</v>
      </c>
      <c r="F241" s="48">
        <v>17</v>
      </c>
      <c r="G241" s="49" t="s">
        <v>69</v>
      </c>
      <c r="H241" s="53" t="s">
        <v>394</v>
      </c>
      <c r="I241" s="49" t="s">
        <v>71</v>
      </c>
      <c r="J241" s="48">
        <v>4</v>
      </c>
      <c r="K241" s="48">
        <v>4</v>
      </c>
      <c r="L241" s="49" t="s">
        <v>70</v>
      </c>
    </row>
    <row r="242" spans="1:12" ht="13.5" customHeight="1">
      <c r="A242" s="48">
        <v>26</v>
      </c>
      <c r="B242" s="49" t="s">
        <v>27</v>
      </c>
      <c r="C242" s="49" t="s">
        <v>64</v>
      </c>
      <c r="D242" s="48">
        <v>69858</v>
      </c>
      <c r="E242" s="50">
        <v>40.40884323048624</v>
      </c>
      <c r="F242" s="48">
        <v>14</v>
      </c>
      <c r="G242" s="49" t="s">
        <v>64</v>
      </c>
      <c r="H242" s="53" t="s">
        <v>394</v>
      </c>
      <c r="I242" s="49" t="s">
        <v>66</v>
      </c>
      <c r="J242" s="48">
        <v>2</v>
      </c>
      <c r="K242" s="48">
        <v>2</v>
      </c>
      <c r="L242" s="49" t="s">
        <v>65</v>
      </c>
    </row>
    <row r="243" spans="1:12" ht="13.5" customHeight="1">
      <c r="A243" s="48">
        <v>26</v>
      </c>
      <c r="B243" s="49" t="s">
        <v>27</v>
      </c>
      <c r="C243" s="49" t="s">
        <v>395</v>
      </c>
      <c r="D243" s="48">
        <v>10369</v>
      </c>
      <c r="E243" s="50">
        <v>5.9978713312278025</v>
      </c>
      <c r="F243" s="67">
        <v>2</v>
      </c>
      <c r="G243" s="49" t="s">
        <v>395</v>
      </c>
      <c r="H243" s="53" t="s">
        <v>394</v>
      </c>
      <c r="I243" s="49" t="s">
        <v>85</v>
      </c>
      <c r="J243" s="48">
        <v>44</v>
      </c>
      <c r="K243" s="48">
        <v>44</v>
      </c>
      <c r="L243" s="49" t="s">
        <v>396</v>
      </c>
    </row>
    <row r="244" spans="1:12" ht="13.5" customHeight="1">
      <c r="A244" s="48">
        <v>26</v>
      </c>
      <c r="B244" s="49" t="s">
        <v>27</v>
      </c>
      <c r="C244" s="49" t="s">
        <v>72</v>
      </c>
      <c r="D244" s="48">
        <v>5292</v>
      </c>
      <c r="E244" s="50">
        <v>3.0611182452365253</v>
      </c>
      <c r="G244" s="49" t="s">
        <v>397</v>
      </c>
      <c r="H244" s="53" t="s">
        <v>394</v>
      </c>
      <c r="I244" s="49" t="s">
        <v>66</v>
      </c>
      <c r="J244" s="48">
        <v>3</v>
      </c>
      <c r="K244" s="48">
        <v>3</v>
      </c>
      <c r="L244" s="49" t="s">
        <v>73</v>
      </c>
    </row>
    <row r="245" spans="1:12" ht="13.5" customHeight="1">
      <c r="A245" s="48">
        <v>26</v>
      </c>
      <c r="B245" s="49" t="s">
        <v>297</v>
      </c>
      <c r="C245" s="49" t="s">
        <v>69</v>
      </c>
      <c r="D245" s="48">
        <v>1277458</v>
      </c>
      <c r="E245" s="50">
        <v>52.51725212480894</v>
      </c>
      <c r="F245" s="67">
        <v>54</v>
      </c>
      <c r="G245" s="49" t="s">
        <v>69</v>
      </c>
      <c r="H245" s="53" t="s">
        <v>298</v>
      </c>
      <c r="I245" s="49" t="s">
        <v>71</v>
      </c>
      <c r="J245" s="48">
        <v>4</v>
      </c>
      <c r="K245" s="48">
        <v>4</v>
      </c>
      <c r="L245" s="49" t="s">
        <v>70</v>
      </c>
    </row>
    <row r="246" spans="1:12" ht="13.5" customHeight="1">
      <c r="A246" s="48">
        <v>26</v>
      </c>
      <c r="B246" s="49" t="s">
        <v>297</v>
      </c>
      <c r="C246" s="49" t="s">
        <v>64</v>
      </c>
      <c r="D246" s="48">
        <v>838987</v>
      </c>
      <c r="E246" s="50">
        <v>34.49138195419112</v>
      </c>
      <c r="F246" s="67">
        <v>38</v>
      </c>
      <c r="G246" s="49" t="s">
        <v>64</v>
      </c>
      <c r="H246" s="53" t="s">
        <v>298</v>
      </c>
      <c r="I246" s="49" t="s">
        <v>66</v>
      </c>
      <c r="J246" s="48">
        <v>2</v>
      </c>
      <c r="K246" s="48">
        <v>2</v>
      </c>
      <c r="L246" s="49" t="s">
        <v>65</v>
      </c>
    </row>
    <row r="247" spans="1:12" ht="13.5" customHeight="1">
      <c r="A247" s="48">
        <v>26</v>
      </c>
      <c r="B247" s="49" t="s">
        <v>297</v>
      </c>
      <c r="C247" s="49" t="s">
        <v>72</v>
      </c>
      <c r="D247" s="48">
        <v>195116</v>
      </c>
      <c r="E247" s="50">
        <v>8.021364432790918</v>
      </c>
      <c r="F247" s="67">
        <v>7</v>
      </c>
      <c r="G247" s="49" t="s">
        <v>299</v>
      </c>
      <c r="H247" s="53" t="s">
        <v>298</v>
      </c>
      <c r="I247" s="49" t="s">
        <v>66</v>
      </c>
      <c r="J247" s="48">
        <v>3</v>
      </c>
      <c r="K247" s="48">
        <v>3</v>
      </c>
      <c r="L247" s="49" t="s">
        <v>73</v>
      </c>
    </row>
    <row r="248" spans="1:12" ht="13.5" customHeight="1">
      <c r="A248" s="48">
        <v>26</v>
      </c>
      <c r="B248" s="49" t="s">
        <v>297</v>
      </c>
      <c r="C248" s="49" t="s">
        <v>300</v>
      </c>
      <c r="D248" s="48">
        <v>22789</v>
      </c>
      <c r="E248" s="50">
        <v>0.9368728041722475</v>
      </c>
      <c r="G248" s="49" t="s">
        <v>302</v>
      </c>
      <c r="H248" s="53" t="s">
        <v>298</v>
      </c>
      <c r="I248" s="49" t="s">
        <v>85</v>
      </c>
      <c r="J248" s="48">
        <v>117</v>
      </c>
      <c r="K248" s="48">
        <v>117</v>
      </c>
      <c r="L248" s="49" t="s">
        <v>301</v>
      </c>
    </row>
    <row r="249" spans="1:12" ht="13.5" customHeight="1">
      <c r="A249" s="48">
        <v>26</v>
      </c>
      <c r="B249" s="49" t="s">
        <v>297</v>
      </c>
      <c r="C249" s="49" t="s">
        <v>303</v>
      </c>
      <c r="D249" s="48">
        <v>17331</v>
      </c>
      <c r="E249" s="50">
        <v>0.7124903492522366</v>
      </c>
      <c r="G249" s="49" t="s">
        <v>303</v>
      </c>
      <c r="H249" s="53" t="s">
        <v>298</v>
      </c>
      <c r="I249" s="49" t="s">
        <v>85</v>
      </c>
      <c r="J249" s="48">
        <v>346</v>
      </c>
      <c r="K249" s="48">
        <v>346</v>
      </c>
      <c r="L249" s="49" t="s">
        <v>304</v>
      </c>
    </row>
    <row r="250" spans="1:12" ht="13.5" customHeight="1">
      <c r="A250" s="48">
        <v>27</v>
      </c>
      <c r="B250" s="49" t="s">
        <v>297</v>
      </c>
      <c r="C250" s="49" t="s">
        <v>273</v>
      </c>
      <c r="D250" s="48">
        <v>11686</v>
      </c>
      <c r="E250" s="50">
        <v>0.4804201847188066</v>
      </c>
      <c r="F250" s="68"/>
      <c r="G250" s="49" t="s">
        <v>273</v>
      </c>
      <c r="H250" s="53" t="s">
        <v>298</v>
      </c>
      <c r="I250" s="49" t="s">
        <v>77</v>
      </c>
      <c r="J250" s="48">
        <v>10</v>
      </c>
      <c r="K250" s="48">
        <v>10</v>
      </c>
      <c r="L250" s="49" t="s">
        <v>274</v>
      </c>
    </row>
    <row r="251" spans="1:12" ht="13.5" customHeight="1">
      <c r="A251" s="48">
        <v>27</v>
      </c>
      <c r="B251" s="49" t="s">
        <v>297</v>
      </c>
      <c r="C251" s="49" t="s">
        <v>103</v>
      </c>
      <c r="D251" s="48">
        <v>10187</v>
      </c>
      <c r="E251" s="50">
        <v>0.4187951755716655</v>
      </c>
      <c r="F251" s="68"/>
      <c r="G251" s="49" t="s">
        <v>103</v>
      </c>
      <c r="H251" s="53" t="s">
        <v>298</v>
      </c>
      <c r="I251" s="49" t="s">
        <v>66</v>
      </c>
      <c r="J251" s="48">
        <v>419</v>
      </c>
      <c r="K251" s="48">
        <v>419</v>
      </c>
      <c r="L251" s="49" t="s">
        <v>104</v>
      </c>
    </row>
    <row r="252" spans="1:12" ht="13.5" customHeight="1">
      <c r="A252" s="48">
        <v>27</v>
      </c>
      <c r="B252" s="49" t="s">
        <v>297</v>
      </c>
      <c r="C252" s="49" t="s">
        <v>305</v>
      </c>
      <c r="D252" s="48">
        <v>5934</v>
      </c>
      <c r="E252" s="50">
        <v>0.24395117029962335</v>
      </c>
      <c r="F252" s="68"/>
      <c r="G252" s="49" t="s">
        <v>305</v>
      </c>
      <c r="H252" s="53" t="s">
        <v>298</v>
      </c>
      <c r="I252" s="49" t="s">
        <v>102</v>
      </c>
      <c r="J252" s="48">
        <v>195</v>
      </c>
      <c r="K252" s="48">
        <v>195</v>
      </c>
      <c r="L252" s="49" t="s">
        <v>306</v>
      </c>
    </row>
    <row r="253" spans="1:12" ht="13.5" customHeight="1">
      <c r="A253" s="48">
        <v>27</v>
      </c>
      <c r="B253" s="49" t="s">
        <v>297</v>
      </c>
      <c r="C253" s="49" t="s">
        <v>95</v>
      </c>
      <c r="D253" s="48">
        <v>4088</v>
      </c>
      <c r="E253" s="50">
        <v>0.16806073208373107</v>
      </c>
      <c r="G253" s="49" t="s">
        <v>95</v>
      </c>
      <c r="H253" s="53" t="s">
        <v>298</v>
      </c>
      <c r="I253" s="49" t="s">
        <v>66</v>
      </c>
      <c r="J253" s="48">
        <v>104</v>
      </c>
      <c r="K253" s="48">
        <v>104</v>
      </c>
      <c r="L253" s="49" t="s">
        <v>96</v>
      </c>
    </row>
    <row r="254" spans="1:12" ht="13.5" customHeight="1">
      <c r="A254" s="48">
        <v>28</v>
      </c>
      <c r="B254" s="49" t="s">
        <v>297</v>
      </c>
      <c r="C254" s="49" t="s">
        <v>307</v>
      </c>
      <c r="D254" s="48">
        <v>2559</v>
      </c>
      <c r="E254" s="50">
        <v>0.10520240053871523</v>
      </c>
      <c r="F254" s="68"/>
      <c r="G254" s="49" t="s">
        <v>309</v>
      </c>
      <c r="H254" s="53" t="s">
        <v>298</v>
      </c>
      <c r="I254" s="49" t="s">
        <v>77</v>
      </c>
      <c r="J254" s="48">
        <v>73</v>
      </c>
      <c r="K254" s="48">
        <v>73</v>
      </c>
      <c r="L254" s="49" t="s">
        <v>308</v>
      </c>
    </row>
    <row r="255" spans="1:12" ht="13.5" customHeight="1">
      <c r="A255" s="48">
        <v>28</v>
      </c>
      <c r="B255" s="49" t="s">
        <v>297</v>
      </c>
      <c r="C255" s="49" t="s">
        <v>259</v>
      </c>
      <c r="D255" s="48">
        <v>2493</v>
      </c>
      <c r="E255" s="50">
        <v>0.1024890912633908</v>
      </c>
      <c r="F255" s="68"/>
      <c r="G255" s="49" t="s">
        <v>259</v>
      </c>
      <c r="H255" s="53" t="s">
        <v>298</v>
      </c>
      <c r="I255" s="49" t="s">
        <v>102</v>
      </c>
      <c r="J255" s="48">
        <v>313</v>
      </c>
      <c r="K255" s="48">
        <v>313</v>
      </c>
      <c r="L255" s="49" t="s">
        <v>260</v>
      </c>
    </row>
    <row r="256" spans="1:12" ht="13.5" customHeight="1">
      <c r="A256" s="48">
        <v>28</v>
      </c>
      <c r="B256" s="49" t="s">
        <v>297</v>
      </c>
      <c r="C256" s="49" t="s">
        <v>93</v>
      </c>
      <c r="D256" s="48">
        <v>2039</v>
      </c>
      <c r="E256" s="50">
        <v>0.08382481230888641</v>
      </c>
      <c r="F256" s="68"/>
      <c r="G256" s="49" t="s">
        <v>93</v>
      </c>
      <c r="H256" s="53" t="s">
        <v>298</v>
      </c>
      <c r="I256" s="49" t="s">
        <v>66</v>
      </c>
      <c r="J256" s="48">
        <v>139</v>
      </c>
      <c r="K256" s="48">
        <v>139</v>
      </c>
      <c r="L256" s="49" t="s">
        <v>94</v>
      </c>
    </row>
    <row r="257" spans="1:12" ht="13.5" customHeight="1">
      <c r="A257" s="48">
        <v>28</v>
      </c>
      <c r="B257" s="49" t="s">
        <v>297</v>
      </c>
      <c r="C257" s="49" t="s">
        <v>310</v>
      </c>
      <c r="D257" s="48">
        <v>1531</v>
      </c>
      <c r="E257" s="50">
        <v>0.0629405530382075</v>
      </c>
      <c r="G257" s="49" t="s">
        <v>310</v>
      </c>
      <c r="H257" s="53" t="s">
        <v>298</v>
      </c>
      <c r="I257" s="49" t="s">
        <v>160</v>
      </c>
      <c r="J257" s="48">
        <v>105</v>
      </c>
      <c r="K257" s="48">
        <v>105</v>
      </c>
      <c r="L257" s="49" t="s">
        <v>311</v>
      </c>
    </row>
    <row r="258" spans="1:12" ht="13.5" customHeight="1">
      <c r="A258" s="48">
        <v>28</v>
      </c>
      <c r="B258" s="49" t="s">
        <v>297</v>
      </c>
      <c r="C258" s="49" t="s">
        <v>312</v>
      </c>
      <c r="D258" s="48">
        <v>1511</v>
      </c>
      <c r="E258" s="50">
        <v>0.06211833810629101</v>
      </c>
      <c r="G258" s="49" t="s">
        <v>312</v>
      </c>
      <c r="H258" s="53" t="s">
        <v>298</v>
      </c>
      <c r="I258" s="49" t="s">
        <v>71</v>
      </c>
      <c r="J258" s="48">
        <v>460</v>
      </c>
      <c r="K258" s="48">
        <v>460</v>
      </c>
      <c r="L258" s="49" t="s">
        <v>313</v>
      </c>
    </row>
    <row r="259" spans="1:12" ht="13.5" customHeight="1">
      <c r="A259" s="48">
        <v>28</v>
      </c>
      <c r="B259" s="49" t="s">
        <v>297</v>
      </c>
      <c r="C259" s="49" t="s">
        <v>314</v>
      </c>
      <c r="D259" s="48">
        <v>1461</v>
      </c>
      <c r="E259" s="50">
        <v>0.06006280077649978</v>
      </c>
      <c r="G259" s="49" t="s">
        <v>314</v>
      </c>
      <c r="H259" s="53" t="s">
        <v>298</v>
      </c>
      <c r="I259" s="49" t="s">
        <v>71</v>
      </c>
      <c r="J259" s="48">
        <v>461</v>
      </c>
      <c r="K259" s="48">
        <v>461</v>
      </c>
      <c r="L259" s="49" t="s">
        <v>315</v>
      </c>
    </row>
    <row r="260" spans="1:12" ht="13.5" customHeight="1">
      <c r="A260" s="48">
        <v>29</v>
      </c>
      <c r="B260" s="49" t="s">
        <v>297</v>
      </c>
      <c r="C260" s="49" t="s">
        <v>100</v>
      </c>
      <c r="D260" s="48">
        <v>1018</v>
      </c>
      <c r="E260" s="50">
        <v>0.04185074003454947</v>
      </c>
      <c r="F260" s="68"/>
      <c r="G260" s="49" t="s">
        <v>100</v>
      </c>
      <c r="H260" s="53" t="s">
        <v>298</v>
      </c>
      <c r="I260" s="49" t="s">
        <v>102</v>
      </c>
      <c r="J260" s="48">
        <v>24</v>
      </c>
      <c r="K260" s="48">
        <v>24</v>
      </c>
      <c r="L260" s="49" t="s">
        <v>101</v>
      </c>
    </row>
    <row r="261" spans="1:12" ht="13.5" customHeight="1">
      <c r="A261" s="48">
        <v>29</v>
      </c>
      <c r="B261" s="49" t="s">
        <v>297</v>
      </c>
      <c r="C261" s="49" t="s">
        <v>220</v>
      </c>
      <c r="D261" s="48">
        <v>785</v>
      </c>
      <c r="E261" s="50">
        <v>0.03227193607772233</v>
      </c>
      <c r="F261" s="68"/>
      <c r="G261" s="49" t="s">
        <v>220</v>
      </c>
      <c r="H261" s="53" t="s">
        <v>298</v>
      </c>
      <c r="I261" s="49" t="s">
        <v>71</v>
      </c>
      <c r="J261" s="48">
        <v>458</v>
      </c>
      <c r="K261" s="48">
        <v>458</v>
      </c>
      <c r="L261" s="49" t="s">
        <v>221</v>
      </c>
    </row>
    <row r="262" spans="1:12" ht="13.5" customHeight="1">
      <c r="A262" s="48">
        <v>29</v>
      </c>
      <c r="B262" s="49" t="s">
        <v>297</v>
      </c>
      <c r="C262" s="49" t="s">
        <v>128</v>
      </c>
      <c r="D262" s="48">
        <v>706</v>
      </c>
      <c r="E262" s="50">
        <v>0.029024187096652186</v>
      </c>
      <c r="F262" s="68"/>
      <c r="G262" s="49" t="s">
        <v>128</v>
      </c>
      <c r="H262" s="53" t="s">
        <v>298</v>
      </c>
      <c r="I262" s="49" t="s">
        <v>102</v>
      </c>
      <c r="J262" s="48">
        <v>238</v>
      </c>
      <c r="K262" s="48">
        <v>238</v>
      </c>
      <c r="L262" s="49" t="s">
        <v>129</v>
      </c>
    </row>
    <row r="263" spans="1:12" ht="13.5" customHeight="1">
      <c r="A263" s="48">
        <v>29</v>
      </c>
      <c r="B263" s="49" t="s">
        <v>297</v>
      </c>
      <c r="C263" s="49" t="s">
        <v>257</v>
      </c>
      <c r="D263" s="48">
        <v>427</v>
      </c>
      <c r="E263" s="50">
        <v>0.017554288796417118</v>
      </c>
      <c r="G263" s="49" t="s">
        <v>257</v>
      </c>
      <c r="H263" s="53" t="s">
        <v>298</v>
      </c>
      <c r="I263" s="49" t="s">
        <v>71</v>
      </c>
      <c r="J263" s="48">
        <v>124</v>
      </c>
      <c r="K263" s="48">
        <v>124</v>
      </c>
      <c r="L263" s="49" t="s">
        <v>258</v>
      </c>
    </row>
  </sheetData>
  <autoFilter ref="B1:B263"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1"/>
  <sheetViews>
    <sheetView zoomScale="90" zoomScaleNormal="90" zoomScaleSheetLayoutView="32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5.28125" style="54" customWidth="1"/>
    <col min="2" max="2" width="23.140625" style="54" customWidth="1"/>
    <col min="3" max="3" width="15.421875" style="54" customWidth="1"/>
    <col min="4" max="4" width="10.28125" style="54" customWidth="1"/>
    <col min="5" max="6" width="8.00390625" style="54" customWidth="1"/>
    <col min="7" max="7" width="17.28125" style="54" customWidth="1"/>
    <col min="8" max="8" width="24.00390625" style="54" customWidth="1"/>
    <col min="9" max="9" width="8.00390625" style="54" customWidth="1"/>
    <col min="10" max="10" width="6.00390625" style="54" customWidth="1"/>
    <col min="11" max="11" width="7.421875" style="54" customWidth="1"/>
    <col min="12" max="12" width="61.140625" style="54" customWidth="1"/>
    <col min="13" max="16384" width="11.421875" style="54" customWidth="1"/>
  </cols>
  <sheetData>
    <row r="1" spans="1:12" s="59" customFormat="1" ht="13.5" customHeight="1">
      <c r="A1" s="58" t="s">
        <v>52</v>
      </c>
      <c r="B1" s="58" t="s">
        <v>53</v>
      </c>
      <c r="C1" s="58" t="s">
        <v>55</v>
      </c>
      <c r="D1" s="58" t="s">
        <v>56</v>
      </c>
      <c r="E1" s="58" t="s">
        <v>57</v>
      </c>
      <c r="F1" s="58" t="s">
        <v>58</v>
      </c>
      <c r="G1" s="58" t="s">
        <v>62</v>
      </c>
      <c r="H1" s="58" t="s">
        <v>63</v>
      </c>
      <c r="I1" s="58" t="s">
        <v>60</v>
      </c>
      <c r="J1" s="58" t="s">
        <v>61</v>
      </c>
      <c r="K1" s="58" t="s">
        <v>54</v>
      </c>
      <c r="L1" s="58" t="s">
        <v>59</v>
      </c>
    </row>
    <row r="2" spans="1:12" ht="13.5" customHeight="1">
      <c r="A2" s="55">
        <v>40</v>
      </c>
      <c r="B2" s="56" t="s">
        <v>409</v>
      </c>
      <c r="C2" s="56" t="s">
        <v>64</v>
      </c>
      <c r="D2" s="55">
        <v>47523</v>
      </c>
      <c r="E2" s="57">
        <v>31.171207808052053</v>
      </c>
      <c r="F2" s="55">
        <v>9</v>
      </c>
      <c r="G2" s="56" t="s">
        <v>387</v>
      </c>
      <c r="H2" s="56" t="s">
        <v>386</v>
      </c>
      <c r="I2" s="56" t="s">
        <v>66</v>
      </c>
      <c r="J2" s="55">
        <v>2</v>
      </c>
      <c r="K2" s="55">
        <v>2</v>
      </c>
      <c r="L2" s="56" t="s">
        <v>65</v>
      </c>
    </row>
    <row r="3" spans="1:12" ht="13.5" customHeight="1">
      <c r="A3" s="55">
        <v>40</v>
      </c>
      <c r="B3" s="56" t="s">
        <v>409</v>
      </c>
      <c r="C3" s="56" t="s">
        <v>384</v>
      </c>
      <c r="D3" s="55">
        <v>45767</v>
      </c>
      <c r="E3" s="57">
        <v>30.019415183197996</v>
      </c>
      <c r="F3" s="55">
        <v>8</v>
      </c>
      <c r="G3" s="56" t="s">
        <v>384</v>
      </c>
      <c r="H3" s="56" t="s">
        <v>386</v>
      </c>
      <c r="I3" s="56" t="s">
        <v>85</v>
      </c>
      <c r="J3" s="55">
        <v>7</v>
      </c>
      <c r="K3" s="55">
        <v>7</v>
      </c>
      <c r="L3" s="56" t="s">
        <v>385</v>
      </c>
    </row>
    <row r="4" spans="1:12" ht="13.5" customHeight="1">
      <c r="A4" s="55">
        <v>40</v>
      </c>
      <c r="B4" s="56" t="s">
        <v>409</v>
      </c>
      <c r="C4" s="56" t="s">
        <v>69</v>
      </c>
      <c r="D4" s="55">
        <v>32188</v>
      </c>
      <c r="E4" s="57">
        <v>21.112699891117554</v>
      </c>
      <c r="F4" s="55">
        <v>6</v>
      </c>
      <c r="G4" s="56" t="s">
        <v>69</v>
      </c>
      <c r="H4" s="56" t="s">
        <v>386</v>
      </c>
      <c r="I4" s="56" t="s">
        <v>71</v>
      </c>
      <c r="J4" s="55">
        <v>4</v>
      </c>
      <c r="K4" s="55">
        <v>4</v>
      </c>
      <c r="L4" s="56" t="s">
        <v>70</v>
      </c>
    </row>
    <row r="5" spans="1:12" ht="13.5" customHeight="1">
      <c r="A5" s="55">
        <v>40</v>
      </c>
      <c r="B5" s="56" t="s">
        <v>409</v>
      </c>
      <c r="C5" s="56" t="s">
        <v>388</v>
      </c>
      <c r="D5" s="55">
        <v>6613</v>
      </c>
      <c r="E5" s="57">
        <v>4.33758805703866</v>
      </c>
      <c r="F5" s="55">
        <v>1</v>
      </c>
      <c r="G5" s="56" t="s">
        <v>388</v>
      </c>
      <c r="H5" s="56" t="s">
        <v>386</v>
      </c>
      <c r="I5" s="56" t="s">
        <v>77</v>
      </c>
      <c r="J5" s="55">
        <v>390</v>
      </c>
      <c r="K5" s="55">
        <v>390</v>
      </c>
      <c r="L5" s="56" t="s">
        <v>388</v>
      </c>
    </row>
    <row r="6" spans="1:12" ht="13.5" customHeight="1">
      <c r="A6" s="55">
        <v>40</v>
      </c>
      <c r="B6" s="56" t="s">
        <v>409</v>
      </c>
      <c r="C6" s="56" t="s">
        <v>78</v>
      </c>
      <c r="D6" s="55">
        <v>5990</v>
      </c>
      <c r="E6" s="57">
        <v>3.928950924188957</v>
      </c>
      <c r="F6" s="55">
        <v>1</v>
      </c>
      <c r="G6" s="56" t="s">
        <v>78</v>
      </c>
      <c r="H6" s="56" t="s">
        <v>386</v>
      </c>
      <c r="I6" s="56" t="s">
        <v>66</v>
      </c>
      <c r="J6" s="55">
        <v>478</v>
      </c>
      <c r="K6" s="55">
        <v>478</v>
      </c>
      <c r="L6" s="56" t="s">
        <v>79</v>
      </c>
    </row>
    <row r="7" spans="1:12" ht="13.5" customHeight="1">
      <c r="A7" s="55">
        <v>40</v>
      </c>
      <c r="B7" s="56" t="s">
        <v>409</v>
      </c>
      <c r="C7" s="56" t="s">
        <v>389</v>
      </c>
      <c r="D7" s="55">
        <v>5280</v>
      </c>
      <c r="E7" s="57">
        <v>3.463248894777578</v>
      </c>
      <c r="G7" s="56" t="s">
        <v>389</v>
      </c>
      <c r="H7" s="56" t="s">
        <v>386</v>
      </c>
      <c r="I7" s="56" t="s">
        <v>77</v>
      </c>
      <c r="J7" s="55">
        <v>136</v>
      </c>
      <c r="K7" s="55">
        <v>136</v>
      </c>
      <c r="L7" s="56" t="s">
        <v>390</v>
      </c>
    </row>
    <row r="8" spans="1:12" ht="13.5" customHeight="1">
      <c r="A8" s="55">
        <v>40</v>
      </c>
      <c r="B8" s="56" t="s">
        <v>409</v>
      </c>
      <c r="C8" s="56" t="s">
        <v>72</v>
      </c>
      <c r="D8" s="55">
        <v>5053</v>
      </c>
      <c r="E8" s="57">
        <v>3.3143554290361936</v>
      </c>
      <c r="G8" s="56" t="s">
        <v>391</v>
      </c>
      <c r="H8" s="56" t="s">
        <v>386</v>
      </c>
      <c r="I8" s="56" t="s">
        <v>66</v>
      </c>
      <c r="J8" s="55">
        <v>3</v>
      </c>
      <c r="K8" s="55">
        <v>3</v>
      </c>
      <c r="L8" s="56" t="s">
        <v>73</v>
      </c>
    </row>
    <row r="9" spans="1:12" ht="13.5" customHeight="1">
      <c r="A9" s="55">
        <v>40</v>
      </c>
      <c r="B9" s="56" t="s">
        <v>409</v>
      </c>
      <c r="C9" s="56" t="s">
        <v>80</v>
      </c>
      <c r="D9" s="55">
        <v>1246</v>
      </c>
      <c r="E9" s="57">
        <v>0.8172742656994058</v>
      </c>
      <c r="G9" s="56" t="s">
        <v>392</v>
      </c>
      <c r="H9" s="56" t="s">
        <v>386</v>
      </c>
      <c r="I9" s="56" t="s">
        <v>66</v>
      </c>
      <c r="J9" s="55">
        <v>118</v>
      </c>
      <c r="K9" s="55">
        <v>118</v>
      </c>
      <c r="L9" s="56" t="s">
        <v>81</v>
      </c>
    </row>
    <row r="10" spans="1:12" ht="13.5" customHeight="1">
      <c r="A10" s="55">
        <v>40</v>
      </c>
      <c r="B10" s="56" t="s">
        <v>409</v>
      </c>
      <c r="C10" s="56" t="s">
        <v>292</v>
      </c>
      <c r="D10" s="55">
        <v>792</v>
      </c>
      <c r="E10" s="57">
        <v>0.5194873342166367</v>
      </c>
      <c r="G10" s="56" t="s">
        <v>292</v>
      </c>
      <c r="H10" s="56" t="s">
        <v>386</v>
      </c>
      <c r="I10" s="56" t="s">
        <v>141</v>
      </c>
      <c r="J10" s="55">
        <v>425</v>
      </c>
      <c r="K10" s="55">
        <v>425</v>
      </c>
      <c r="L10" s="56" t="s">
        <v>293</v>
      </c>
    </row>
    <row r="11" spans="1:12" ht="13.5" customHeight="1">
      <c r="A11" s="55">
        <v>40</v>
      </c>
      <c r="B11" s="56" t="s">
        <v>409</v>
      </c>
      <c r="C11" s="56" t="s">
        <v>158</v>
      </c>
      <c r="D11" s="55">
        <v>209</v>
      </c>
      <c r="E11" s="57">
        <v>0.13708693541827913</v>
      </c>
      <c r="G11" s="56" t="s">
        <v>158</v>
      </c>
      <c r="H11" s="56" t="s">
        <v>386</v>
      </c>
      <c r="I11" s="56" t="s">
        <v>160</v>
      </c>
      <c r="J11" s="55">
        <v>84</v>
      </c>
      <c r="K11" s="55">
        <v>84</v>
      </c>
      <c r="L11" s="56" t="s">
        <v>159</v>
      </c>
    </row>
    <row r="12" spans="1:12" ht="13.5" customHeight="1">
      <c r="A12" s="55">
        <v>41</v>
      </c>
      <c r="B12" s="56" t="s">
        <v>410</v>
      </c>
      <c r="C12" s="56" t="s">
        <v>64</v>
      </c>
      <c r="D12" s="55">
        <v>113295</v>
      </c>
      <c r="E12" s="57">
        <v>52.64955596760027</v>
      </c>
      <c r="F12" s="55">
        <v>6</v>
      </c>
      <c r="G12" s="56" t="s">
        <v>64</v>
      </c>
      <c r="H12" s="56" t="s">
        <v>261</v>
      </c>
      <c r="I12" s="56" t="s">
        <v>66</v>
      </c>
      <c r="J12" s="55">
        <v>2</v>
      </c>
      <c r="K12" s="55">
        <v>2</v>
      </c>
      <c r="L12" s="56" t="s">
        <v>65</v>
      </c>
    </row>
    <row r="13" spans="1:12" ht="13.5" customHeight="1">
      <c r="A13" s="55">
        <v>41</v>
      </c>
      <c r="B13" s="56" t="s">
        <v>410</v>
      </c>
      <c r="C13" s="56" t="s">
        <v>69</v>
      </c>
      <c r="D13" s="55">
        <v>87684</v>
      </c>
      <c r="E13" s="57">
        <v>40.74781469140794</v>
      </c>
      <c r="F13" s="55">
        <v>4</v>
      </c>
      <c r="G13" s="56" t="s">
        <v>69</v>
      </c>
      <c r="H13" s="56" t="s">
        <v>261</v>
      </c>
      <c r="I13" s="56" t="s">
        <v>71</v>
      </c>
      <c r="J13" s="55">
        <v>4</v>
      </c>
      <c r="K13" s="55">
        <v>4</v>
      </c>
      <c r="L13" s="56" t="s">
        <v>70</v>
      </c>
    </row>
    <row r="14" spans="1:12" ht="13.5" customHeight="1">
      <c r="A14" s="55">
        <v>41</v>
      </c>
      <c r="B14" s="56" t="s">
        <v>410</v>
      </c>
      <c r="C14" s="56" t="s">
        <v>72</v>
      </c>
      <c r="D14" s="55">
        <v>8416</v>
      </c>
      <c r="E14" s="57">
        <v>3.9110169294613524</v>
      </c>
      <c r="G14" s="56" t="s">
        <v>262</v>
      </c>
      <c r="H14" s="56" t="s">
        <v>261</v>
      </c>
      <c r="I14" s="56" t="s">
        <v>66</v>
      </c>
      <c r="J14" s="55">
        <v>3</v>
      </c>
      <c r="K14" s="55">
        <v>3</v>
      </c>
      <c r="L14" s="56" t="s">
        <v>73</v>
      </c>
    </row>
    <row r="15" spans="1:12" ht="13.5" customHeight="1">
      <c r="A15" s="55">
        <v>41</v>
      </c>
      <c r="B15" s="56" t="s">
        <v>410</v>
      </c>
      <c r="C15" s="56" t="s">
        <v>80</v>
      </c>
      <c r="D15" s="55">
        <v>1697</v>
      </c>
      <c r="E15" s="57">
        <v>0.7886164127015107</v>
      </c>
      <c r="G15" s="56" t="s">
        <v>235</v>
      </c>
      <c r="H15" s="56" t="s">
        <v>261</v>
      </c>
      <c r="I15" s="56" t="s">
        <v>66</v>
      </c>
      <c r="J15" s="55">
        <v>118</v>
      </c>
      <c r="K15" s="55">
        <v>118</v>
      </c>
      <c r="L15" s="56" t="s">
        <v>81</v>
      </c>
    </row>
    <row r="16" spans="1:12" ht="13.5" customHeight="1">
      <c r="A16" s="55">
        <v>41</v>
      </c>
      <c r="B16" s="56" t="s">
        <v>410</v>
      </c>
      <c r="C16" s="56" t="s">
        <v>91</v>
      </c>
      <c r="D16" s="55">
        <v>410</v>
      </c>
      <c r="E16" s="57">
        <v>0.1905319559267056</v>
      </c>
      <c r="G16" s="56" t="s">
        <v>91</v>
      </c>
      <c r="H16" s="56" t="s">
        <v>261</v>
      </c>
      <c r="I16" s="56" t="s">
        <v>66</v>
      </c>
      <c r="J16" s="55">
        <v>68</v>
      </c>
      <c r="K16" s="55">
        <v>68</v>
      </c>
      <c r="L16" s="56" t="s">
        <v>92</v>
      </c>
    </row>
    <row r="17" spans="1:12" ht="13.5" customHeight="1">
      <c r="A17" s="55">
        <v>41</v>
      </c>
      <c r="B17" s="56" t="s">
        <v>410</v>
      </c>
      <c r="C17" s="56" t="s">
        <v>93</v>
      </c>
      <c r="D17" s="55">
        <v>286</v>
      </c>
      <c r="E17" s="57">
        <v>0.1329076570610678</v>
      </c>
      <c r="G17" s="56" t="s">
        <v>93</v>
      </c>
      <c r="H17" s="56" t="s">
        <v>261</v>
      </c>
      <c r="I17" s="56" t="s">
        <v>66</v>
      </c>
      <c r="J17" s="55">
        <v>139</v>
      </c>
      <c r="K17" s="55">
        <v>139</v>
      </c>
      <c r="L17" s="56" t="s">
        <v>94</v>
      </c>
    </row>
    <row r="18" spans="1:12" ht="13.5" customHeight="1">
      <c r="A18" s="55">
        <v>41</v>
      </c>
      <c r="B18" s="56" t="s">
        <v>410</v>
      </c>
      <c r="C18" s="56" t="s">
        <v>228</v>
      </c>
      <c r="D18" s="55">
        <v>259</v>
      </c>
      <c r="E18" s="57">
        <v>0.1203604306951628</v>
      </c>
      <c r="G18" s="56" t="s">
        <v>228</v>
      </c>
      <c r="H18" s="56" t="s">
        <v>261</v>
      </c>
      <c r="I18" s="56" t="s">
        <v>77</v>
      </c>
      <c r="J18" s="55">
        <v>159</v>
      </c>
      <c r="K18" s="55">
        <v>159</v>
      </c>
      <c r="L18" s="56" t="s">
        <v>229</v>
      </c>
    </row>
    <row r="19" spans="1:12" ht="13.5" customHeight="1">
      <c r="A19" s="55">
        <v>42</v>
      </c>
      <c r="B19" s="56" t="s">
        <v>411</v>
      </c>
      <c r="C19" s="56" t="s">
        <v>69</v>
      </c>
      <c r="D19" s="55">
        <v>415016</v>
      </c>
      <c r="E19" s="57">
        <v>51.78611536752999</v>
      </c>
      <c r="F19" s="55">
        <v>19</v>
      </c>
      <c r="G19" s="56" t="s">
        <v>69</v>
      </c>
      <c r="H19" s="56" t="s">
        <v>298</v>
      </c>
      <c r="I19" s="56" t="s">
        <v>71</v>
      </c>
      <c r="J19" s="55">
        <v>4</v>
      </c>
      <c r="K19" s="55">
        <v>4</v>
      </c>
      <c r="L19" s="56" t="s">
        <v>70</v>
      </c>
    </row>
    <row r="20" spans="1:12" ht="13.5" customHeight="1">
      <c r="A20" s="55">
        <v>42</v>
      </c>
      <c r="B20" s="56" t="s">
        <v>411</v>
      </c>
      <c r="C20" s="56" t="s">
        <v>64</v>
      </c>
      <c r="D20" s="55">
        <v>293073</v>
      </c>
      <c r="E20" s="57">
        <v>36.56994474696907</v>
      </c>
      <c r="F20" s="55">
        <v>14</v>
      </c>
      <c r="G20" s="56" t="s">
        <v>64</v>
      </c>
      <c r="H20" s="56" t="s">
        <v>298</v>
      </c>
      <c r="I20" s="56" t="s">
        <v>66</v>
      </c>
      <c r="J20" s="55">
        <v>2</v>
      </c>
      <c r="K20" s="55">
        <v>2</v>
      </c>
      <c r="L20" s="56" t="s">
        <v>65</v>
      </c>
    </row>
    <row r="21" spans="1:12" ht="13.5" customHeight="1">
      <c r="A21" s="55">
        <v>42</v>
      </c>
      <c r="B21" s="56" t="s">
        <v>411</v>
      </c>
      <c r="C21" s="56" t="s">
        <v>72</v>
      </c>
      <c r="D21" s="55">
        <v>54261</v>
      </c>
      <c r="E21" s="57">
        <v>6.770742347180698</v>
      </c>
      <c r="F21" s="55">
        <v>2</v>
      </c>
      <c r="G21" s="56" t="s">
        <v>299</v>
      </c>
      <c r="H21" s="56" t="s">
        <v>298</v>
      </c>
      <c r="I21" s="56" t="s">
        <v>66</v>
      </c>
      <c r="J21" s="55">
        <v>3</v>
      </c>
      <c r="K21" s="55">
        <v>3</v>
      </c>
      <c r="L21" s="56" t="s">
        <v>73</v>
      </c>
    </row>
    <row r="22" spans="1:12" ht="13.5" customHeight="1">
      <c r="A22" s="55">
        <v>42</v>
      </c>
      <c r="B22" s="56" t="s">
        <v>411</v>
      </c>
      <c r="C22" s="56" t="s">
        <v>300</v>
      </c>
      <c r="D22" s="55">
        <v>8544</v>
      </c>
      <c r="E22" s="57">
        <v>1.0661289437037997</v>
      </c>
      <c r="G22" s="56" t="s">
        <v>412</v>
      </c>
      <c r="H22" s="56" t="s">
        <v>298</v>
      </c>
      <c r="I22" s="56" t="s">
        <v>85</v>
      </c>
      <c r="J22" s="55">
        <v>501</v>
      </c>
      <c r="K22" s="55">
        <v>117</v>
      </c>
      <c r="L22" s="56" t="s">
        <v>301</v>
      </c>
    </row>
    <row r="23" spans="1:12" ht="13.5" customHeight="1">
      <c r="A23" s="55">
        <v>42</v>
      </c>
      <c r="B23" s="56" t="s">
        <v>411</v>
      </c>
      <c r="C23" s="56" t="s">
        <v>103</v>
      </c>
      <c r="D23" s="55">
        <v>4405</v>
      </c>
      <c r="E23" s="57">
        <v>0.5496603460926075</v>
      </c>
      <c r="G23" s="56" t="s">
        <v>103</v>
      </c>
      <c r="H23" s="56" t="s">
        <v>298</v>
      </c>
      <c r="I23" s="56" t="s">
        <v>66</v>
      </c>
      <c r="J23" s="55">
        <v>419</v>
      </c>
      <c r="K23" s="55">
        <v>419</v>
      </c>
      <c r="L23" s="56" t="s">
        <v>104</v>
      </c>
    </row>
    <row r="24" spans="1:12" ht="13.5" customHeight="1">
      <c r="A24" s="55">
        <v>42</v>
      </c>
      <c r="B24" s="56" t="s">
        <v>411</v>
      </c>
      <c r="C24" s="56" t="s">
        <v>273</v>
      </c>
      <c r="D24" s="55">
        <v>3566</v>
      </c>
      <c r="E24" s="57">
        <v>0.44496907926588836</v>
      </c>
      <c r="G24" s="56" t="s">
        <v>273</v>
      </c>
      <c r="H24" s="56" t="s">
        <v>298</v>
      </c>
      <c r="I24" s="56" t="s">
        <v>77</v>
      </c>
      <c r="J24" s="55">
        <v>10</v>
      </c>
      <c r="K24" s="55">
        <v>10</v>
      </c>
      <c r="L24" s="56" t="s">
        <v>274</v>
      </c>
    </row>
    <row r="25" spans="1:12" ht="13.5" customHeight="1">
      <c r="A25" s="55">
        <v>42</v>
      </c>
      <c r="B25" s="56" t="s">
        <v>411</v>
      </c>
      <c r="C25" s="56" t="s">
        <v>312</v>
      </c>
      <c r="D25" s="55">
        <v>1511</v>
      </c>
      <c r="E25" s="57">
        <v>0.1885441050955573</v>
      </c>
      <c r="G25" s="56" t="s">
        <v>312</v>
      </c>
      <c r="H25" s="56" t="s">
        <v>298</v>
      </c>
      <c r="I25" s="56" t="s">
        <v>71</v>
      </c>
      <c r="J25" s="55">
        <v>460</v>
      </c>
      <c r="K25" s="55">
        <v>460</v>
      </c>
      <c r="L25" s="56" t="s">
        <v>313</v>
      </c>
    </row>
    <row r="26" spans="1:12" ht="13.5" customHeight="1">
      <c r="A26" s="55">
        <v>42</v>
      </c>
      <c r="B26" s="56" t="s">
        <v>411</v>
      </c>
      <c r="C26" s="56" t="s">
        <v>314</v>
      </c>
      <c r="D26" s="55">
        <v>1461</v>
      </c>
      <c r="E26" s="57">
        <v>0.18230505462912588</v>
      </c>
      <c r="G26" s="56" t="s">
        <v>314</v>
      </c>
      <c r="H26" s="56" t="s">
        <v>298</v>
      </c>
      <c r="I26" s="56" t="s">
        <v>71</v>
      </c>
      <c r="J26" s="55">
        <v>461</v>
      </c>
      <c r="K26" s="55">
        <v>461</v>
      </c>
      <c r="L26" s="56" t="s">
        <v>315</v>
      </c>
    </row>
    <row r="27" spans="1:12" ht="13.5" customHeight="1">
      <c r="A27" s="55">
        <v>42</v>
      </c>
      <c r="B27" s="56" t="s">
        <v>411</v>
      </c>
      <c r="C27" s="56" t="s">
        <v>95</v>
      </c>
      <c r="D27" s="55">
        <v>1402</v>
      </c>
      <c r="E27" s="57">
        <v>0.17494297507873682</v>
      </c>
      <c r="G27" s="56" t="s">
        <v>95</v>
      </c>
      <c r="H27" s="56" t="s">
        <v>298</v>
      </c>
      <c r="I27" s="56" t="s">
        <v>66</v>
      </c>
      <c r="J27" s="55">
        <v>104</v>
      </c>
      <c r="K27" s="55">
        <v>104</v>
      </c>
      <c r="L27" s="56" t="s">
        <v>96</v>
      </c>
    </row>
    <row r="28" spans="1:12" ht="13.5" customHeight="1">
      <c r="A28" s="55">
        <v>42</v>
      </c>
      <c r="B28" s="56" t="s">
        <v>411</v>
      </c>
      <c r="C28" s="56" t="s">
        <v>303</v>
      </c>
      <c r="D28" s="55">
        <v>1317</v>
      </c>
      <c r="E28" s="57">
        <v>0.1643365892858034</v>
      </c>
      <c r="G28" s="56" t="s">
        <v>303</v>
      </c>
      <c r="H28" s="56" t="s">
        <v>298</v>
      </c>
      <c r="I28" s="56" t="s">
        <v>85</v>
      </c>
      <c r="J28" s="55">
        <v>346</v>
      </c>
      <c r="K28" s="55">
        <v>346</v>
      </c>
      <c r="L28" s="56" t="s">
        <v>304</v>
      </c>
    </row>
    <row r="29" spans="1:12" ht="13.5" customHeight="1">
      <c r="A29" s="55">
        <v>42</v>
      </c>
      <c r="B29" s="56" t="s">
        <v>411</v>
      </c>
      <c r="C29" s="56" t="s">
        <v>259</v>
      </c>
      <c r="D29" s="55">
        <v>1193</v>
      </c>
      <c r="E29" s="57">
        <v>0.1488637441290535</v>
      </c>
      <c r="G29" s="56" t="s">
        <v>259</v>
      </c>
      <c r="H29" s="56" t="s">
        <v>298</v>
      </c>
      <c r="I29" s="56" t="s">
        <v>102</v>
      </c>
      <c r="J29" s="55">
        <v>313</v>
      </c>
      <c r="K29" s="55">
        <v>313</v>
      </c>
      <c r="L29" s="56" t="s">
        <v>260</v>
      </c>
    </row>
    <row r="30" spans="1:12" ht="13.5" customHeight="1">
      <c r="A30" s="55">
        <v>42</v>
      </c>
      <c r="B30" s="56" t="s">
        <v>411</v>
      </c>
      <c r="C30" s="56" t="s">
        <v>305</v>
      </c>
      <c r="D30" s="55">
        <v>1036</v>
      </c>
      <c r="E30" s="57">
        <v>0.12927312566445887</v>
      </c>
      <c r="G30" s="56" t="s">
        <v>305</v>
      </c>
      <c r="H30" s="56" t="s">
        <v>298</v>
      </c>
      <c r="I30" s="56" t="s">
        <v>102</v>
      </c>
      <c r="J30" s="55">
        <v>195</v>
      </c>
      <c r="K30" s="55">
        <v>195</v>
      </c>
      <c r="L30" s="56" t="s">
        <v>306</v>
      </c>
    </row>
    <row r="31" spans="1:12" ht="13.5" customHeight="1">
      <c r="A31" s="55">
        <v>42</v>
      </c>
      <c r="B31" s="56" t="s">
        <v>411</v>
      </c>
      <c r="C31" s="56" t="s">
        <v>93</v>
      </c>
      <c r="D31" s="55">
        <v>896</v>
      </c>
      <c r="E31" s="57">
        <v>0.11180378435845092</v>
      </c>
      <c r="G31" s="56" t="s">
        <v>93</v>
      </c>
      <c r="H31" s="56" t="s">
        <v>298</v>
      </c>
      <c r="I31" s="56" t="s">
        <v>66</v>
      </c>
      <c r="J31" s="55">
        <v>139</v>
      </c>
      <c r="K31" s="55">
        <v>139</v>
      </c>
      <c r="L31" s="56" t="s">
        <v>94</v>
      </c>
    </row>
    <row r="32" spans="1:12" ht="13.5" customHeight="1">
      <c r="A32" s="55">
        <v>42</v>
      </c>
      <c r="B32" s="56" t="s">
        <v>411</v>
      </c>
      <c r="C32" s="56" t="s">
        <v>220</v>
      </c>
      <c r="D32" s="55">
        <v>785</v>
      </c>
      <c r="E32" s="57">
        <v>0.09795309232297318</v>
      </c>
      <c r="G32" s="56" t="s">
        <v>220</v>
      </c>
      <c r="H32" s="56" t="s">
        <v>298</v>
      </c>
      <c r="I32" s="56" t="s">
        <v>71</v>
      </c>
      <c r="J32" s="55">
        <v>458</v>
      </c>
      <c r="K32" s="55">
        <v>458</v>
      </c>
      <c r="L32" s="56" t="s">
        <v>221</v>
      </c>
    </row>
    <row r="33" spans="1:12" ht="13.5" customHeight="1">
      <c r="A33" s="55">
        <v>42</v>
      </c>
      <c r="B33" s="56" t="s">
        <v>411</v>
      </c>
      <c r="C33" s="56" t="s">
        <v>310</v>
      </c>
      <c r="D33" s="55">
        <v>780</v>
      </c>
      <c r="E33" s="57">
        <v>0.09732918727633004</v>
      </c>
      <c r="G33" s="56" t="s">
        <v>310</v>
      </c>
      <c r="H33" s="56" t="s">
        <v>298</v>
      </c>
      <c r="I33" s="56" t="s">
        <v>160</v>
      </c>
      <c r="J33" s="55">
        <v>105</v>
      </c>
      <c r="K33" s="55">
        <v>105</v>
      </c>
      <c r="L33" s="56" t="s">
        <v>311</v>
      </c>
    </row>
    <row r="34" spans="1:12" ht="13.5" customHeight="1">
      <c r="A34" s="55">
        <v>42</v>
      </c>
      <c r="B34" s="56" t="s">
        <v>411</v>
      </c>
      <c r="C34" s="56" t="s">
        <v>307</v>
      </c>
      <c r="D34" s="55">
        <v>627</v>
      </c>
      <c r="E34" s="57">
        <v>0.07823769284904991</v>
      </c>
      <c r="G34" s="56" t="s">
        <v>309</v>
      </c>
      <c r="H34" s="56" t="s">
        <v>298</v>
      </c>
      <c r="I34" s="56" t="s">
        <v>77</v>
      </c>
      <c r="J34" s="55">
        <v>73</v>
      </c>
      <c r="K34" s="55">
        <v>73</v>
      </c>
      <c r="L34" s="56" t="s">
        <v>308</v>
      </c>
    </row>
    <row r="35" spans="1:12" ht="13.5" customHeight="1">
      <c r="A35" s="55">
        <v>43</v>
      </c>
      <c r="B35" s="56" t="s">
        <v>413</v>
      </c>
      <c r="C35" s="56" t="s">
        <v>69</v>
      </c>
      <c r="D35" s="55">
        <v>160011</v>
      </c>
      <c r="E35" s="57">
        <v>49.253097345132744</v>
      </c>
      <c r="F35" s="55">
        <v>7</v>
      </c>
      <c r="G35" s="56" t="s">
        <v>69</v>
      </c>
      <c r="H35" s="56" t="s">
        <v>68</v>
      </c>
      <c r="I35" s="56" t="s">
        <v>71</v>
      </c>
      <c r="J35" s="55">
        <v>4</v>
      </c>
      <c r="K35" s="55">
        <v>4</v>
      </c>
      <c r="L35" s="56" t="s">
        <v>70</v>
      </c>
    </row>
    <row r="36" spans="1:12" ht="13.5" customHeight="1">
      <c r="A36" s="55">
        <v>43</v>
      </c>
      <c r="B36" s="56" t="s">
        <v>413</v>
      </c>
      <c r="C36" s="56" t="s">
        <v>64</v>
      </c>
      <c r="D36" s="55">
        <v>127049</v>
      </c>
      <c r="E36" s="57">
        <v>39.10704116968065</v>
      </c>
      <c r="F36" s="55">
        <v>5</v>
      </c>
      <c r="G36" s="56" t="s">
        <v>67</v>
      </c>
      <c r="H36" s="56" t="s">
        <v>68</v>
      </c>
      <c r="I36" s="56" t="s">
        <v>66</v>
      </c>
      <c r="J36" s="55">
        <v>2</v>
      </c>
      <c r="K36" s="55">
        <v>2</v>
      </c>
      <c r="L36" s="56" t="s">
        <v>65</v>
      </c>
    </row>
    <row r="37" spans="1:12" ht="13.5" customHeight="1">
      <c r="A37" s="55">
        <v>43</v>
      </c>
      <c r="B37" s="56" t="s">
        <v>413</v>
      </c>
      <c r="C37" s="56" t="s">
        <v>83</v>
      </c>
      <c r="D37" s="55">
        <v>14806</v>
      </c>
      <c r="E37" s="57">
        <v>4.5574451712197</v>
      </c>
      <c r="G37" s="56" t="s">
        <v>83</v>
      </c>
      <c r="H37" s="56" t="s">
        <v>68</v>
      </c>
      <c r="I37" s="56" t="s">
        <v>85</v>
      </c>
      <c r="J37" s="55">
        <v>479</v>
      </c>
      <c r="K37" s="55">
        <v>479</v>
      </c>
      <c r="L37" s="56" t="s">
        <v>84</v>
      </c>
    </row>
    <row r="38" spans="1:12" ht="13.5" customHeight="1">
      <c r="A38" s="55">
        <v>43</v>
      </c>
      <c r="B38" s="56" t="s">
        <v>413</v>
      </c>
      <c r="C38" s="56" t="s">
        <v>72</v>
      </c>
      <c r="D38" s="55">
        <v>12476</v>
      </c>
      <c r="E38" s="57">
        <v>3.840246248557137</v>
      </c>
      <c r="G38" s="56" t="s">
        <v>74</v>
      </c>
      <c r="H38" s="56" t="s">
        <v>68</v>
      </c>
      <c r="I38" s="56" t="s">
        <v>66</v>
      </c>
      <c r="J38" s="55">
        <v>3</v>
      </c>
      <c r="K38" s="55">
        <v>3</v>
      </c>
      <c r="L38" s="56" t="s">
        <v>73</v>
      </c>
    </row>
    <row r="39" spans="1:12" ht="13.5" customHeight="1">
      <c r="A39" s="55">
        <v>43</v>
      </c>
      <c r="B39" s="56" t="s">
        <v>413</v>
      </c>
      <c r="C39" s="56" t="s">
        <v>75</v>
      </c>
      <c r="D39" s="55">
        <v>3355</v>
      </c>
      <c r="E39" s="57">
        <v>1.0327048864948056</v>
      </c>
      <c r="G39" s="56" t="s">
        <v>75</v>
      </c>
      <c r="H39" s="56" t="s">
        <v>68</v>
      </c>
      <c r="I39" s="56" t="s">
        <v>77</v>
      </c>
      <c r="J39" s="55">
        <v>66</v>
      </c>
      <c r="K39" s="55">
        <v>66</v>
      </c>
      <c r="L39" s="56" t="s">
        <v>76</v>
      </c>
    </row>
    <row r="40" spans="1:12" ht="13.5" customHeight="1">
      <c r="A40" s="55">
        <v>43</v>
      </c>
      <c r="B40" s="56" t="s">
        <v>413</v>
      </c>
      <c r="C40" s="56" t="s">
        <v>80</v>
      </c>
      <c r="D40" s="55">
        <v>1774</v>
      </c>
      <c r="E40" s="57">
        <v>0.546056175452097</v>
      </c>
      <c r="G40" s="56" t="s">
        <v>82</v>
      </c>
      <c r="H40" s="56" t="s">
        <v>68</v>
      </c>
      <c r="I40" s="56" t="s">
        <v>66</v>
      </c>
      <c r="J40" s="55">
        <v>118</v>
      </c>
      <c r="K40" s="55">
        <v>118</v>
      </c>
      <c r="L40" s="56" t="s">
        <v>81</v>
      </c>
    </row>
    <row r="41" spans="1:12" ht="13.5" customHeight="1">
      <c r="A41" s="55">
        <v>43</v>
      </c>
      <c r="B41" s="56" t="s">
        <v>413</v>
      </c>
      <c r="C41" s="56" t="s">
        <v>78</v>
      </c>
      <c r="D41" s="55">
        <v>1252</v>
      </c>
      <c r="E41" s="57">
        <v>0.3853789919199692</v>
      </c>
      <c r="G41" s="56" t="s">
        <v>78</v>
      </c>
      <c r="H41" s="56" t="s">
        <v>68</v>
      </c>
      <c r="I41" s="56" t="s">
        <v>66</v>
      </c>
      <c r="J41" s="55">
        <v>478</v>
      </c>
      <c r="K41" s="55">
        <v>478</v>
      </c>
      <c r="L41" s="56" t="s">
        <v>79</v>
      </c>
    </row>
    <row r="42" spans="1:12" ht="13.5" customHeight="1">
      <c r="A42" s="55">
        <v>43</v>
      </c>
      <c r="B42" s="56" t="s">
        <v>413</v>
      </c>
      <c r="C42" s="56" t="s">
        <v>91</v>
      </c>
      <c r="D42" s="55">
        <v>390</v>
      </c>
      <c r="E42" s="57">
        <v>0.12004617160446325</v>
      </c>
      <c r="G42" s="56" t="s">
        <v>91</v>
      </c>
      <c r="H42" s="56" t="s">
        <v>68</v>
      </c>
      <c r="I42" s="56" t="s">
        <v>66</v>
      </c>
      <c r="J42" s="55">
        <v>68</v>
      </c>
      <c r="K42" s="55">
        <v>68</v>
      </c>
      <c r="L42" s="56" t="s">
        <v>92</v>
      </c>
    </row>
    <row r="43" spans="1:12" ht="13.5" customHeight="1">
      <c r="A43" s="55">
        <v>43</v>
      </c>
      <c r="B43" s="56" t="s">
        <v>413</v>
      </c>
      <c r="C43" s="56" t="s">
        <v>86</v>
      </c>
      <c r="D43" s="55">
        <v>334</v>
      </c>
      <c r="E43" s="57">
        <v>0.10280877260484801</v>
      </c>
      <c r="G43" s="56" t="s">
        <v>86</v>
      </c>
      <c r="H43" s="56" t="s">
        <v>68</v>
      </c>
      <c r="I43" s="56" t="s">
        <v>85</v>
      </c>
      <c r="J43" s="55">
        <v>480</v>
      </c>
      <c r="K43" s="55">
        <v>480</v>
      </c>
      <c r="L43" s="56" t="s">
        <v>87</v>
      </c>
    </row>
    <row r="44" spans="1:12" ht="13.5" customHeight="1">
      <c r="A44" s="55">
        <v>43</v>
      </c>
      <c r="B44" s="56" t="s">
        <v>413</v>
      </c>
      <c r="C44" s="56" t="s">
        <v>93</v>
      </c>
      <c r="D44" s="55">
        <v>324</v>
      </c>
      <c r="E44" s="57">
        <v>0.09973066564063102</v>
      </c>
      <c r="G44" s="56" t="s">
        <v>93</v>
      </c>
      <c r="H44" s="56" t="s">
        <v>68</v>
      </c>
      <c r="I44" s="56" t="s">
        <v>66</v>
      </c>
      <c r="J44" s="55">
        <v>139</v>
      </c>
      <c r="K44" s="55">
        <v>139</v>
      </c>
      <c r="L44" s="56" t="s">
        <v>94</v>
      </c>
    </row>
    <row r="45" spans="1:12" ht="13.5" customHeight="1">
      <c r="A45" s="55">
        <v>43</v>
      </c>
      <c r="B45" s="56" t="s">
        <v>413</v>
      </c>
      <c r="C45" s="56" t="s">
        <v>88</v>
      </c>
      <c r="D45" s="55">
        <v>321</v>
      </c>
      <c r="E45" s="57">
        <v>0.0988072335513659</v>
      </c>
      <c r="G45" s="56" t="s">
        <v>90</v>
      </c>
      <c r="H45" s="56" t="s">
        <v>68</v>
      </c>
      <c r="I45" s="56" t="s">
        <v>66</v>
      </c>
      <c r="J45" s="55">
        <v>448</v>
      </c>
      <c r="K45" s="55">
        <v>448</v>
      </c>
      <c r="L45" s="56" t="s">
        <v>89</v>
      </c>
    </row>
    <row r="46" spans="1:12" ht="13.5" customHeight="1">
      <c r="A46" s="55">
        <v>44</v>
      </c>
      <c r="B46" s="56" t="s">
        <v>414</v>
      </c>
      <c r="C46" s="56" t="s">
        <v>69</v>
      </c>
      <c r="D46" s="55">
        <v>63328</v>
      </c>
      <c r="E46" s="57">
        <v>58.895522943288135</v>
      </c>
      <c r="F46" s="55">
        <v>5</v>
      </c>
      <c r="G46" s="56" t="s">
        <v>69</v>
      </c>
      <c r="H46" s="56" t="s">
        <v>224</v>
      </c>
      <c r="I46" s="56" t="s">
        <v>71</v>
      </c>
      <c r="J46" s="55">
        <v>4</v>
      </c>
      <c r="K46" s="55">
        <v>4</v>
      </c>
      <c r="L46" s="56" t="s">
        <v>70</v>
      </c>
    </row>
    <row r="47" spans="1:12" ht="13.5" customHeight="1">
      <c r="A47" s="55">
        <v>44</v>
      </c>
      <c r="B47" s="56" t="s">
        <v>414</v>
      </c>
      <c r="C47" s="56" t="s">
        <v>64</v>
      </c>
      <c r="D47" s="55">
        <v>34715</v>
      </c>
      <c r="E47" s="57">
        <v>32.28521473876086</v>
      </c>
      <c r="F47" s="55">
        <v>2</v>
      </c>
      <c r="G47" s="56" t="s">
        <v>64</v>
      </c>
      <c r="H47" s="56" t="s">
        <v>224</v>
      </c>
      <c r="I47" s="56" t="s">
        <v>66</v>
      </c>
      <c r="J47" s="55">
        <v>2</v>
      </c>
      <c r="K47" s="55">
        <v>2</v>
      </c>
      <c r="L47" s="56" t="s">
        <v>65</v>
      </c>
    </row>
    <row r="48" spans="1:12" ht="13.5" customHeight="1">
      <c r="A48" s="55">
        <v>44</v>
      </c>
      <c r="B48" s="56" t="s">
        <v>414</v>
      </c>
      <c r="C48" s="56" t="s">
        <v>72</v>
      </c>
      <c r="D48" s="55">
        <v>4211</v>
      </c>
      <c r="E48" s="57">
        <v>3.9162621133493296</v>
      </c>
      <c r="G48" s="56" t="s">
        <v>225</v>
      </c>
      <c r="H48" s="56" t="s">
        <v>224</v>
      </c>
      <c r="I48" s="56" t="s">
        <v>66</v>
      </c>
      <c r="J48" s="55">
        <v>3</v>
      </c>
      <c r="K48" s="55">
        <v>3</v>
      </c>
      <c r="L48" s="56" t="s">
        <v>73</v>
      </c>
    </row>
    <row r="49" spans="1:12" ht="13.5" customHeight="1">
      <c r="A49" s="55">
        <v>44</v>
      </c>
      <c r="B49" s="56" t="s">
        <v>414</v>
      </c>
      <c r="C49" s="56" t="s">
        <v>231</v>
      </c>
      <c r="D49" s="55">
        <v>1667</v>
      </c>
      <c r="E49" s="57">
        <v>1.5503227126462438</v>
      </c>
      <c r="G49" s="56" t="s">
        <v>231</v>
      </c>
      <c r="H49" s="56" t="s">
        <v>224</v>
      </c>
      <c r="I49" s="56" t="s">
        <v>189</v>
      </c>
      <c r="J49" s="55">
        <v>215</v>
      </c>
      <c r="K49" s="55">
        <v>215</v>
      </c>
      <c r="L49" s="56" t="s">
        <v>232</v>
      </c>
    </row>
    <row r="50" spans="1:12" ht="13.5" customHeight="1">
      <c r="A50" s="55">
        <v>44</v>
      </c>
      <c r="B50" s="56" t="s">
        <v>414</v>
      </c>
      <c r="C50" s="56" t="s">
        <v>228</v>
      </c>
      <c r="D50" s="55">
        <v>1141</v>
      </c>
      <c r="E50" s="57">
        <v>1.061138701337351</v>
      </c>
      <c r="G50" s="56" t="s">
        <v>415</v>
      </c>
      <c r="H50" s="56" t="s">
        <v>224</v>
      </c>
      <c r="I50" s="56" t="s">
        <v>77</v>
      </c>
      <c r="J50" s="55">
        <v>501</v>
      </c>
      <c r="K50" s="55">
        <v>159</v>
      </c>
      <c r="L50" s="56" t="s">
        <v>229</v>
      </c>
    </row>
    <row r="51" spans="1:12" ht="13.5" customHeight="1">
      <c r="A51" s="55">
        <v>44</v>
      </c>
      <c r="B51" s="56" t="s">
        <v>414</v>
      </c>
      <c r="C51" s="56" t="s">
        <v>259</v>
      </c>
      <c r="D51" s="55">
        <v>290</v>
      </c>
      <c r="E51" s="57">
        <v>0.2697022115581348</v>
      </c>
      <c r="G51" s="56" t="s">
        <v>259</v>
      </c>
      <c r="H51" s="56" t="s">
        <v>224</v>
      </c>
      <c r="I51" s="56" t="s">
        <v>102</v>
      </c>
      <c r="J51" s="55">
        <v>313</v>
      </c>
      <c r="K51" s="55">
        <v>313</v>
      </c>
      <c r="L51" s="56" t="s">
        <v>260</v>
      </c>
    </row>
    <row r="52" spans="1:12" ht="13.5" customHeight="1">
      <c r="A52" s="55">
        <v>44</v>
      </c>
      <c r="B52" s="56" t="s">
        <v>414</v>
      </c>
      <c r="C52" s="56" t="s">
        <v>201</v>
      </c>
      <c r="D52" s="55">
        <v>265</v>
      </c>
      <c r="E52" s="57">
        <v>0.24645202090657142</v>
      </c>
      <c r="G52" s="56" t="s">
        <v>203</v>
      </c>
      <c r="H52" s="56" t="s">
        <v>224</v>
      </c>
      <c r="I52" s="56" t="s">
        <v>102</v>
      </c>
      <c r="J52" s="55">
        <v>17</v>
      </c>
      <c r="K52" s="55">
        <v>17</v>
      </c>
      <c r="L52" s="56" t="s">
        <v>202</v>
      </c>
    </row>
    <row r="53" spans="1:12" ht="13.5" customHeight="1">
      <c r="A53" s="55">
        <v>45</v>
      </c>
      <c r="B53" s="56" t="s">
        <v>416</v>
      </c>
      <c r="C53" s="56" t="s">
        <v>64</v>
      </c>
      <c r="D53" s="55">
        <v>216952</v>
      </c>
      <c r="E53" s="57">
        <v>53.80220216248388</v>
      </c>
      <c r="F53" s="55">
        <v>21</v>
      </c>
      <c r="G53" s="56" t="s">
        <v>316</v>
      </c>
      <c r="H53" s="56" t="s">
        <v>317</v>
      </c>
      <c r="I53" s="56" t="s">
        <v>66</v>
      </c>
      <c r="J53" s="55">
        <v>2</v>
      </c>
      <c r="K53" s="55">
        <v>2</v>
      </c>
      <c r="L53" s="56" t="s">
        <v>65</v>
      </c>
    </row>
    <row r="54" spans="1:12" ht="13.5" customHeight="1">
      <c r="A54" s="55">
        <v>45</v>
      </c>
      <c r="B54" s="56" t="s">
        <v>416</v>
      </c>
      <c r="C54" s="56" t="s">
        <v>69</v>
      </c>
      <c r="D54" s="55">
        <v>152109</v>
      </c>
      <c r="E54" s="57">
        <v>37.7217041960123</v>
      </c>
      <c r="F54" s="55">
        <v>14</v>
      </c>
      <c r="G54" s="56" t="s">
        <v>318</v>
      </c>
      <c r="H54" s="56" t="s">
        <v>317</v>
      </c>
      <c r="I54" s="56" t="s">
        <v>71</v>
      </c>
      <c r="J54" s="55">
        <v>4</v>
      </c>
      <c r="K54" s="55">
        <v>4</v>
      </c>
      <c r="L54" s="56" t="s">
        <v>70</v>
      </c>
    </row>
    <row r="55" spans="1:12" ht="13.5" customHeight="1">
      <c r="A55" s="55">
        <v>45</v>
      </c>
      <c r="B55" s="56" t="s">
        <v>416</v>
      </c>
      <c r="C55" s="56" t="s">
        <v>72</v>
      </c>
      <c r="D55" s="55">
        <v>19916</v>
      </c>
      <c r="E55" s="57">
        <v>4.938994147406011</v>
      </c>
      <c r="G55" s="56" t="s">
        <v>319</v>
      </c>
      <c r="H55" s="56" t="s">
        <v>317</v>
      </c>
      <c r="I55" s="56" t="s">
        <v>66</v>
      </c>
      <c r="J55" s="55">
        <v>3</v>
      </c>
      <c r="K55" s="55">
        <v>3</v>
      </c>
      <c r="L55" s="56" t="s">
        <v>73</v>
      </c>
    </row>
    <row r="56" spans="1:12" ht="13.5" customHeight="1">
      <c r="A56" s="55">
        <v>45</v>
      </c>
      <c r="B56" s="56" t="s">
        <v>416</v>
      </c>
      <c r="C56" s="56" t="s">
        <v>320</v>
      </c>
      <c r="D56" s="55">
        <v>5458</v>
      </c>
      <c r="E56" s="57">
        <v>1.3535363555202857</v>
      </c>
      <c r="G56" s="56" t="s">
        <v>320</v>
      </c>
      <c r="H56" s="56" t="s">
        <v>317</v>
      </c>
      <c r="I56" s="56" t="s">
        <v>189</v>
      </c>
      <c r="J56" s="55">
        <v>454</v>
      </c>
      <c r="K56" s="55">
        <v>454</v>
      </c>
      <c r="L56" s="56" t="s">
        <v>321</v>
      </c>
    </row>
    <row r="57" spans="1:12" ht="13.5" customHeight="1">
      <c r="A57" s="55">
        <v>45</v>
      </c>
      <c r="B57" s="56" t="s">
        <v>416</v>
      </c>
      <c r="C57" s="56" t="s">
        <v>80</v>
      </c>
      <c r="D57" s="55">
        <v>2368</v>
      </c>
      <c r="E57" s="57">
        <v>0.587243329034818</v>
      </c>
      <c r="G57" s="56" t="s">
        <v>322</v>
      </c>
      <c r="H57" s="56" t="s">
        <v>317</v>
      </c>
      <c r="I57" s="56" t="s">
        <v>66</v>
      </c>
      <c r="J57" s="55">
        <v>118</v>
      </c>
      <c r="K57" s="55">
        <v>118</v>
      </c>
      <c r="L57" s="56" t="s">
        <v>81</v>
      </c>
    </row>
    <row r="58" spans="1:12" ht="13.5" customHeight="1">
      <c r="A58" s="55">
        <v>45</v>
      </c>
      <c r="B58" s="56" t="s">
        <v>416</v>
      </c>
      <c r="C58" s="56" t="s">
        <v>95</v>
      </c>
      <c r="D58" s="55">
        <v>903</v>
      </c>
      <c r="E58" s="57">
        <v>0.22393611744866582</v>
      </c>
      <c r="G58" s="56" t="s">
        <v>95</v>
      </c>
      <c r="H58" s="56" t="s">
        <v>317</v>
      </c>
      <c r="I58" s="56" t="s">
        <v>66</v>
      </c>
      <c r="J58" s="55">
        <v>104</v>
      </c>
      <c r="K58" s="55">
        <v>104</v>
      </c>
      <c r="L58" s="56" t="s">
        <v>96</v>
      </c>
    </row>
    <row r="59" spans="1:12" ht="13.5" customHeight="1">
      <c r="A59" s="55">
        <v>45</v>
      </c>
      <c r="B59" s="56" t="s">
        <v>416</v>
      </c>
      <c r="C59" s="56" t="s">
        <v>253</v>
      </c>
      <c r="D59" s="55">
        <v>445</v>
      </c>
      <c r="E59" s="57">
        <v>0.11035611546473564</v>
      </c>
      <c r="G59" s="56" t="s">
        <v>253</v>
      </c>
      <c r="H59" s="56" t="s">
        <v>317</v>
      </c>
      <c r="I59" s="56" t="s">
        <v>71</v>
      </c>
      <c r="J59" s="55">
        <v>95</v>
      </c>
      <c r="K59" s="55">
        <v>95</v>
      </c>
      <c r="L59" s="56" t="s">
        <v>254</v>
      </c>
    </row>
    <row r="60" spans="1:12" ht="13.5" customHeight="1">
      <c r="A60" s="55">
        <v>45</v>
      </c>
      <c r="B60" s="56" t="s">
        <v>416</v>
      </c>
      <c r="C60" s="56" t="s">
        <v>93</v>
      </c>
      <c r="D60" s="55">
        <v>370</v>
      </c>
      <c r="E60" s="57">
        <v>0.09175677016169032</v>
      </c>
      <c r="G60" s="56" t="s">
        <v>93</v>
      </c>
      <c r="H60" s="56" t="s">
        <v>317</v>
      </c>
      <c r="I60" s="56" t="s">
        <v>66</v>
      </c>
      <c r="J60" s="55">
        <v>139</v>
      </c>
      <c r="K60" s="55">
        <v>139</v>
      </c>
      <c r="L60" s="56" t="s">
        <v>94</v>
      </c>
    </row>
    <row r="61" spans="1:12" ht="13.5" customHeight="1">
      <c r="A61" s="55">
        <v>46</v>
      </c>
      <c r="B61" s="56" t="s">
        <v>23</v>
      </c>
      <c r="C61" s="56" t="s">
        <v>69</v>
      </c>
      <c r="D61" s="55">
        <v>194372</v>
      </c>
      <c r="E61" s="57">
        <v>46.45113802563784</v>
      </c>
      <c r="F61" s="55">
        <v>29</v>
      </c>
      <c r="G61" s="56" t="s">
        <v>69</v>
      </c>
      <c r="H61" s="56" t="s">
        <v>134</v>
      </c>
      <c r="I61" s="56" t="s">
        <v>71</v>
      </c>
      <c r="J61" s="55">
        <v>4</v>
      </c>
      <c r="K61" s="55">
        <v>4</v>
      </c>
      <c r="L61" s="56" t="s">
        <v>70</v>
      </c>
    </row>
    <row r="62" spans="1:12" ht="13.5" customHeight="1">
      <c r="A62" s="55">
        <v>46</v>
      </c>
      <c r="B62" s="56" t="s">
        <v>23</v>
      </c>
      <c r="C62" s="56" t="s">
        <v>64</v>
      </c>
      <c r="D62" s="55">
        <v>136027</v>
      </c>
      <c r="E62" s="57">
        <v>32.50781466576173</v>
      </c>
      <c r="F62" s="55">
        <v>22</v>
      </c>
      <c r="G62" s="56" t="s">
        <v>64</v>
      </c>
      <c r="H62" s="56" t="s">
        <v>134</v>
      </c>
      <c r="I62" s="56" t="s">
        <v>66</v>
      </c>
      <c r="J62" s="55">
        <v>2</v>
      </c>
      <c r="K62" s="55">
        <v>2</v>
      </c>
      <c r="L62" s="56" t="s">
        <v>65</v>
      </c>
    </row>
    <row r="63" spans="1:12" ht="13.5" customHeight="1">
      <c r="A63" s="55">
        <v>46</v>
      </c>
      <c r="B63" s="56" t="s">
        <v>23</v>
      </c>
      <c r="C63" s="56" t="s">
        <v>135</v>
      </c>
      <c r="D63" s="55">
        <v>40864</v>
      </c>
      <c r="E63" s="57">
        <v>9.765703415510798</v>
      </c>
      <c r="F63" s="55">
        <v>5</v>
      </c>
      <c r="G63" s="56" t="s">
        <v>135</v>
      </c>
      <c r="H63" s="56" t="s">
        <v>134</v>
      </c>
      <c r="I63" s="56" t="s">
        <v>77</v>
      </c>
      <c r="J63" s="55">
        <v>76</v>
      </c>
      <c r="K63" s="55">
        <v>76</v>
      </c>
      <c r="L63" s="56" t="s">
        <v>136</v>
      </c>
    </row>
    <row r="64" spans="1:12" ht="13.5" customHeight="1">
      <c r="A64" s="55">
        <v>46</v>
      </c>
      <c r="B64" s="56" t="s">
        <v>23</v>
      </c>
      <c r="C64" s="56" t="s">
        <v>137</v>
      </c>
      <c r="D64" s="55">
        <v>28178</v>
      </c>
      <c r="E64" s="57">
        <v>6.733995468927742</v>
      </c>
      <c r="F64" s="55">
        <v>3</v>
      </c>
      <c r="G64" s="56" t="s">
        <v>137</v>
      </c>
      <c r="H64" s="56" t="s">
        <v>134</v>
      </c>
      <c r="I64" s="56" t="s">
        <v>85</v>
      </c>
      <c r="J64" s="55">
        <v>33</v>
      </c>
      <c r="K64" s="55">
        <v>33</v>
      </c>
      <c r="L64" s="56" t="s">
        <v>138</v>
      </c>
    </row>
    <row r="65" spans="1:12" ht="13.5" customHeight="1">
      <c r="A65" s="55">
        <v>46</v>
      </c>
      <c r="B65" s="56" t="s">
        <v>23</v>
      </c>
      <c r="C65" s="56" t="s">
        <v>139</v>
      </c>
      <c r="D65" s="55">
        <v>1921</v>
      </c>
      <c r="E65" s="57">
        <v>0.4590817409259065</v>
      </c>
      <c r="G65" s="56" t="s">
        <v>139</v>
      </c>
      <c r="H65" s="56" t="s">
        <v>134</v>
      </c>
      <c r="I65" s="56" t="s">
        <v>141</v>
      </c>
      <c r="J65" s="55">
        <v>275</v>
      </c>
      <c r="K65" s="55">
        <v>275</v>
      </c>
      <c r="L65" s="56" t="s">
        <v>140</v>
      </c>
    </row>
    <row r="66" spans="1:12" ht="13.5" customHeight="1">
      <c r="A66" s="55">
        <v>46</v>
      </c>
      <c r="B66" s="56" t="s">
        <v>23</v>
      </c>
      <c r="C66" s="56" t="s">
        <v>72</v>
      </c>
      <c r="D66" s="55">
        <v>1728</v>
      </c>
      <c r="E66" s="57">
        <v>0.41295848428941506</v>
      </c>
      <c r="G66" s="56" t="s">
        <v>142</v>
      </c>
      <c r="H66" s="56" t="s">
        <v>134</v>
      </c>
      <c r="I66" s="56" t="s">
        <v>66</v>
      </c>
      <c r="J66" s="55">
        <v>3</v>
      </c>
      <c r="K66" s="55">
        <v>3</v>
      </c>
      <c r="L66" s="56" t="s">
        <v>73</v>
      </c>
    </row>
    <row r="67" spans="1:12" ht="13.5" customHeight="1">
      <c r="A67" s="55">
        <v>46</v>
      </c>
      <c r="B67" s="56" t="s">
        <v>23</v>
      </c>
      <c r="C67" s="56" t="s">
        <v>143</v>
      </c>
      <c r="D67" s="55">
        <v>1216</v>
      </c>
      <c r="E67" s="57">
        <v>0.2906004148703291</v>
      </c>
      <c r="G67" s="56" t="s">
        <v>143</v>
      </c>
      <c r="H67" s="56" t="s">
        <v>134</v>
      </c>
      <c r="I67" s="56" t="s">
        <v>141</v>
      </c>
      <c r="J67" s="55">
        <v>279</v>
      </c>
      <c r="K67" s="55">
        <v>279</v>
      </c>
      <c r="L67" s="56" t="s">
        <v>144</v>
      </c>
    </row>
    <row r="68" spans="1:12" ht="13.5" customHeight="1">
      <c r="A68" s="55">
        <v>46</v>
      </c>
      <c r="B68" s="56" t="s">
        <v>23</v>
      </c>
      <c r="C68" s="56" t="s">
        <v>145</v>
      </c>
      <c r="D68" s="55">
        <v>876</v>
      </c>
      <c r="E68" s="57">
        <v>0.20934700939671735</v>
      </c>
      <c r="G68" s="56" t="s">
        <v>147</v>
      </c>
      <c r="H68" s="56" t="s">
        <v>134</v>
      </c>
      <c r="I68" s="56" t="s">
        <v>66</v>
      </c>
      <c r="J68" s="55">
        <v>137</v>
      </c>
      <c r="K68" s="55">
        <v>137</v>
      </c>
      <c r="L68" s="56" t="s">
        <v>146</v>
      </c>
    </row>
    <row r="69" spans="1:12" ht="13.5" customHeight="1">
      <c r="A69" s="55">
        <v>46</v>
      </c>
      <c r="B69" s="56" t="s">
        <v>23</v>
      </c>
      <c r="C69" s="56" t="s">
        <v>148</v>
      </c>
      <c r="D69" s="55">
        <v>802</v>
      </c>
      <c r="E69" s="57">
        <v>0.19166244467599008</v>
      </c>
      <c r="G69" s="56" t="s">
        <v>148</v>
      </c>
      <c r="H69" s="56" t="s">
        <v>134</v>
      </c>
      <c r="I69" s="56" t="s">
        <v>85</v>
      </c>
      <c r="J69" s="55">
        <v>211</v>
      </c>
      <c r="K69" s="55">
        <v>211</v>
      </c>
      <c r="L69" s="56" t="s">
        <v>149</v>
      </c>
    </row>
    <row r="70" spans="1:12" ht="13.5" customHeight="1">
      <c r="A70" s="55">
        <v>46</v>
      </c>
      <c r="B70" s="56" t="s">
        <v>23</v>
      </c>
      <c r="C70" s="56" t="s">
        <v>150</v>
      </c>
      <c r="D70" s="55">
        <v>689</v>
      </c>
      <c r="E70" s="57">
        <v>0.1646576363862309</v>
      </c>
      <c r="G70" s="56" t="s">
        <v>150</v>
      </c>
      <c r="H70" s="56" t="s">
        <v>134</v>
      </c>
      <c r="I70" s="56" t="s">
        <v>85</v>
      </c>
      <c r="J70" s="55">
        <v>174</v>
      </c>
      <c r="K70" s="55">
        <v>174</v>
      </c>
      <c r="L70" s="56" t="s">
        <v>151</v>
      </c>
    </row>
    <row r="71" spans="1:12" ht="13.5" customHeight="1">
      <c r="A71" s="55">
        <v>46</v>
      </c>
      <c r="B71" s="56" t="s">
        <v>23</v>
      </c>
      <c r="C71" s="56" t="s">
        <v>152</v>
      </c>
      <c r="D71" s="55">
        <v>686</v>
      </c>
      <c r="E71" s="57">
        <v>0.16394069457322843</v>
      </c>
      <c r="G71" s="56" t="s">
        <v>152</v>
      </c>
      <c r="H71" s="56" t="s">
        <v>134</v>
      </c>
      <c r="I71" s="56" t="s">
        <v>85</v>
      </c>
      <c r="J71" s="55">
        <v>268</v>
      </c>
      <c r="K71" s="55">
        <v>268</v>
      </c>
      <c r="L71" s="56" t="s">
        <v>153</v>
      </c>
    </row>
    <row r="72" spans="1:12" ht="13.5" customHeight="1">
      <c r="A72" s="55">
        <v>46</v>
      </c>
      <c r="B72" s="56" t="s">
        <v>23</v>
      </c>
      <c r="C72" s="56" t="s">
        <v>154</v>
      </c>
      <c r="D72" s="55">
        <v>675</v>
      </c>
      <c r="E72" s="57">
        <v>0.16131190792555275</v>
      </c>
      <c r="G72" s="56" t="s">
        <v>154</v>
      </c>
      <c r="H72" s="56" t="s">
        <v>134</v>
      </c>
      <c r="I72" s="56" t="s">
        <v>85</v>
      </c>
      <c r="J72" s="55">
        <v>280</v>
      </c>
      <c r="K72" s="55">
        <v>280</v>
      </c>
      <c r="L72" s="56" t="s">
        <v>155</v>
      </c>
    </row>
    <row r="73" spans="1:12" ht="13.5" customHeight="1">
      <c r="A73" s="55">
        <v>46</v>
      </c>
      <c r="B73" s="56" t="s">
        <v>23</v>
      </c>
      <c r="C73" s="56" t="s">
        <v>156</v>
      </c>
      <c r="D73" s="55">
        <v>546</v>
      </c>
      <c r="E73" s="57">
        <v>0.1304834099664471</v>
      </c>
      <c r="G73" s="56" t="s">
        <v>156</v>
      </c>
      <c r="H73" s="56" t="s">
        <v>134</v>
      </c>
      <c r="I73" s="56" t="s">
        <v>85</v>
      </c>
      <c r="J73" s="55">
        <v>278</v>
      </c>
      <c r="K73" s="55">
        <v>278</v>
      </c>
      <c r="L73" s="56" t="s">
        <v>157</v>
      </c>
    </row>
    <row r="74" spans="1:12" ht="13.5" customHeight="1">
      <c r="A74" s="55">
        <v>46</v>
      </c>
      <c r="B74" s="56" t="s">
        <v>23</v>
      </c>
      <c r="C74" s="56" t="s">
        <v>158</v>
      </c>
      <c r="D74" s="55">
        <v>543</v>
      </c>
      <c r="E74" s="57">
        <v>0.12976646815344467</v>
      </c>
      <c r="G74" s="56" t="s">
        <v>161</v>
      </c>
      <c r="H74" s="56" t="s">
        <v>134</v>
      </c>
      <c r="I74" s="56" t="s">
        <v>160</v>
      </c>
      <c r="J74" s="55">
        <v>84</v>
      </c>
      <c r="K74" s="55">
        <v>84</v>
      </c>
      <c r="L74" s="56" t="s">
        <v>159</v>
      </c>
    </row>
    <row r="75" spans="1:12" ht="13.5" customHeight="1">
      <c r="A75" s="55">
        <v>46</v>
      </c>
      <c r="B75" s="56" t="s">
        <v>23</v>
      </c>
      <c r="C75" s="56" t="s">
        <v>162</v>
      </c>
      <c r="D75" s="55">
        <v>366</v>
      </c>
      <c r="E75" s="57">
        <v>0.08746690118629973</v>
      </c>
      <c r="G75" s="56" t="s">
        <v>162</v>
      </c>
      <c r="H75" s="56" t="s">
        <v>134</v>
      </c>
      <c r="I75" s="56" t="s">
        <v>85</v>
      </c>
      <c r="J75" s="55">
        <v>277</v>
      </c>
      <c r="K75" s="55">
        <v>277</v>
      </c>
      <c r="L75" s="56" t="s">
        <v>163</v>
      </c>
    </row>
    <row r="76" spans="1:12" ht="13.5" customHeight="1">
      <c r="A76" s="55">
        <v>46</v>
      </c>
      <c r="B76" s="56" t="s">
        <v>23</v>
      </c>
      <c r="C76" s="56" t="s">
        <v>164</v>
      </c>
      <c r="D76" s="55">
        <v>342</v>
      </c>
      <c r="E76" s="57">
        <v>0.08173136668228007</v>
      </c>
      <c r="G76" s="56" t="s">
        <v>164</v>
      </c>
      <c r="H76" s="56" t="s">
        <v>134</v>
      </c>
      <c r="I76" s="56" t="s">
        <v>141</v>
      </c>
      <c r="J76" s="55">
        <v>271</v>
      </c>
      <c r="K76" s="55">
        <v>271</v>
      </c>
      <c r="L76" s="56" t="s">
        <v>165</v>
      </c>
    </row>
    <row r="77" spans="1:12" ht="13.5" customHeight="1">
      <c r="A77" s="55">
        <v>47</v>
      </c>
      <c r="B77" s="56" t="s">
        <v>417</v>
      </c>
      <c r="C77" s="56" t="s">
        <v>269</v>
      </c>
      <c r="D77" s="55">
        <v>664723</v>
      </c>
      <c r="E77" s="57">
        <v>29.88702492987111</v>
      </c>
      <c r="F77" s="55">
        <v>27</v>
      </c>
      <c r="G77" s="56" t="s">
        <v>269</v>
      </c>
      <c r="H77" s="56" t="s">
        <v>271</v>
      </c>
      <c r="I77" s="56" t="s">
        <v>85</v>
      </c>
      <c r="J77" s="55">
        <v>6</v>
      </c>
      <c r="K77" s="55">
        <v>6</v>
      </c>
      <c r="L77" s="56" t="s">
        <v>270</v>
      </c>
    </row>
    <row r="78" spans="1:12" ht="13.5" customHeight="1">
      <c r="A78" s="55">
        <v>47</v>
      </c>
      <c r="B78" s="56" t="s">
        <v>417</v>
      </c>
      <c r="C78" s="56" t="s">
        <v>64</v>
      </c>
      <c r="D78" s="55">
        <v>620601</v>
      </c>
      <c r="E78" s="57">
        <v>27.903228199570258</v>
      </c>
      <c r="F78" s="55">
        <v>25</v>
      </c>
      <c r="G78" s="56" t="s">
        <v>272</v>
      </c>
      <c r="H78" s="56" t="s">
        <v>271</v>
      </c>
      <c r="I78" s="56" t="s">
        <v>66</v>
      </c>
      <c r="J78" s="55">
        <v>2</v>
      </c>
      <c r="K78" s="55">
        <v>2</v>
      </c>
      <c r="L78" s="56" t="s">
        <v>65</v>
      </c>
    </row>
    <row r="79" spans="1:12" ht="13.5" customHeight="1">
      <c r="A79" s="55">
        <v>47</v>
      </c>
      <c r="B79" s="56" t="s">
        <v>417</v>
      </c>
      <c r="C79" s="56" t="s">
        <v>273</v>
      </c>
      <c r="D79" s="55">
        <v>280566</v>
      </c>
      <c r="E79" s="57">
        <v>12.614702720492923</v>
      </c>
      <c r="F79" s="55">
        <v>11</v>
      </c>
      <c r="G79" s="56" t="s">
        <v>275</v>
      </c>
      <c r="H79" s="56" t="s">
        <v>271</v>
      </c>
      <c r="I79" s="56" t="s">
        <v>77</v>
      </c>
      <c r="J79" s="55">
        <v>10</v>
      </c>
      <c r="K79" s="55">
        <v>10</v>
      </c>
      <c r="L79" s="56" t="s">
        <v>274</v>
      </c>
    </row>
    <row r="80" spans="1:12" ht="13.5" customHeight="1">
      <c r="A80" s="55">
        <v>47</v>
      </c>
      <c r="B80" s="56" t="s">
        <v>417</v>
      </c>
      <c r="C80" s="56" t="s">
        <v>69</v>
      </c>
      <c r="D80" s="55">
        <v>248165</v>
      </c>
      <c r="E80" s="57">
        <v>11.157901173453398</v>
      </c>
      <c r="F80" s="55">
        <v>10</v>
      </c>
      <c r="G80" s="56" t="s">
        <v>69</v>
      </c>
      <c r="H80" s="56" t="s">
        <v>271</v>
      </c>
      <c r="I80" s="56" t="s">
        <v>71</v>
      </c>
      <c r="J80" s="55">
        <v>4</v>
      </c>
      <c r="K80" s="55">
        <v>4</v>
      </c>
      <c r="L80" s="56" t="s">
        <v>70</v>
      </c>
    </row>
    <row r="81" spans="1:12" ht="13.5" customHeight="1">
      <c r="A81" s="55">
        <v>47</v>
      </c>
      <c r="B81" s="56" t="s">
        <v>417</v>
      </c>
      <c r="C81" s="56" t="s">
        <v>72</v>
      </c>
      <c r="D81" s="55">
        <v>230968</v>
      </c>
      <c r="E81" s="57">
        <v>10.384696142607478</v>
      </c>
      <c r="F81" s="55">
        <v>9</v>
      </c>
      <c r="G81" s="56" t="s">
        <v>276</v>
      </c>
      <c r="H81" s="56" t="s">
        <v>271</v>
      </c>
      <c r="I81" s="56" t="s">
        <v>66</v>
      </c>
      <c r="J81" s="55">
        <v>3</v>
      </c>
      <c r="K81" s="55">
        <v>3</v>
      </c>
      <c r="L81" s="56" t="s">
        <v>73</v>
      </c>
    </row>
    <row r="82" spans="1:12" ht="13.5" customHeight="1">
      <c r="A82" s="55">
        <v>47</v>
      </c>
      <c r="B82" s="56" t="s">
        <v>417</v>
      </c>
      <c r="C82" s="56" t="s">
        <v>88</v>
      </c>
      <c r="D82" s="55">
        <v>78525</v>
      </c>
      <c r="E82" s="57">
        <v>3.530611446599755</v>
      </c>
      <c r="F82" s="55">
        <v>3</v>
      </c>
      <c r="G82" s="56" t="s">
        <v>90</v>
      </c>
      <c r="H82" s="56" t="s">
        <v>271</v>
      </c>
      <c r="I82" s="56" t="s">
        <v>66</v>
      </c>
      <c r="J82" s="55">
        <v>448</v>
      </c>
      <c r="K82" s="55">
        <v>448</v>
      </c>
      <c r="L82" s="56" t="s">
        <v>89</v>
      </c>
    </row>
    <row r="83" spans="1:12" ht="13.5" customHeight="1">
      <c r="A83" s="55">
        <v>47</v>
      </c>
      <c r="B83" s="56" t="s">
        <v>417</v>
      </c>
      <c r="C83" s="56" t="s">
        <v>80</v>
      </c>
      <c r="D83" s="55">
        <v>17900</v>
      </c>
      <c r="E83" s="57">
        <v>0.8048130518196194</v>
      </c>
      <c r="G83" s="56" t="s">
        <v>277</v>
      </c>
      <c r="H83" s="56" t="s">
        <v>271</v>
      </c>
      <c r="I83" s="56" t="s">
        <v>66</v>
      </c>
      <c r="J83" s="55">
        <v>118</v>
      </c>
      <c r="K83" s="55">
        <v>118</v>
      </c>
      <c r="L83" s="56" t="s">
        <v>81</v>
      </c>
    </row>
    <row r="84" spans="1:12" ht="13.5" customHeight="1">
      <c r="A84" s="55">
        <v>47</v>
      </c>
      <c r="B84" s="56" t="s">
        <v>417</v>
      </c>
      <c r="C84" s="56" t="s">
        <v>218</v>
      </c>
      <c r="D84" s="55">
        <v>11085</v>
      </c>
      <c r="E84" s="57">
        <v>0.4983995910290771</v>
      </c>
      <c r="G84" s="56" t="s">
        <v>218</v>
      </c>
      <c r="H84" s="56" t="s">
        <v>271</v>
      </c>
      <c r="I84" s="56" t="s">
        <v>141</v>
      </c>
      <c r="J84" s="55">
        <v>449</v>
      </c>
      <c r="K84" s="55">
        <v>449</v>
      </c>
      <c r="L84" s="56" t="s">
        <v>219</v>
      </c>
    </row>
    <row r="85" spans="1:12" ht="13.5" customHeight="1">
      <c r="A85" s="55">
        <v>47</v>
      </c>
      <c r="B85" s="56" t="s">
        <v>417</v>
      </c>
      <c r="C85" s="56" t="s">
        <v>278</v>
      </c>
      <c r="D85" s="55">
        <v>5662</v>
      </c>
      <c r="E85" s="57">
        <v>0.25457270946383714</v>
      </c>
      <c r="G85" s="56" t="s">
        <v>278</v>
      </c>
      <c r="H85" s="56" t="s">
        <v>271</v>
      </c>
      <c r="I85" s="56" t="s">
        <v>141</v>
      </c>
      <c r="J85" s="55">
        <v>338</v>
      </c>
      <c r="K85" s="55">
        <v>338</v>
      </c>
      <c r="L85" s="56" t="s">
        <v>279</v>
      </c>
    </row>
    <row r="86" spans="1:12" ht="13.5" customHeight="1">
      <c r="A86" s="55">
        <v>47</v>
      </c>
      <c r="B86" s="56" t="s">
        <v>417</v>
      </c>
      <c r="C86" s="56" t="s">
        <v>158</v>
      </c>
      <c r="D86" s="55">
        <v>4039</v>
      </c>
      <c r="E86" s="57">
        <v>0.1815999953239912</v>
      </c>
      <c r="G86" s="56" t="s">
        <v>158</v>
      </c>
      <c r="H86" s="56" t="s">
        <v>271</v>
      </c>
      <c r="I86" s="56" t="s">
        <v>160</v>
      </c>
      <c r="J86" s="55">
        <v>84</v>
      </c>
      <c r="K86" s="55">
        <v>84</v>
      </c>
      <c r="L86" s="56" t="s">
        <v>159</v>
      </c>
    </row>
    <row r="87" spans="1:12" ht="13.5" customHeight="1">
      <c r="A87" s="55">
        <v>47</v>
      </c>
      <c r="B87" s="56" t="s">
        <v>417</v>
      </c>
      <c r="C87" s="56" t="s">
        <v>280</v>
      </c>
      <c r="D87" s="55">
        <v>4003</v>
      </c>
      <c r="E87" s="57">
        <v>0.17998137689575064</v>
      </c>
      <c r="G87" s="56" t="s">
        <v>280</v>
      </c>
      <c r="H87" s="56" t="s">
        <v>271</v>
      </c>
      <c r="I87" s="56" t="s">
        <v>85</v>
      </c>
      <c r="J87" s="55">
        <v>450</v>
      </c>
      <c r="K87" s="55">
        <v>450</v>
      </c>
      <c r="L87" s="56" t="s">
        <v>281</v>
      </c>
    </row>
    <row r="88" spans="1:12" ht="13.5" customHeight="1">
      <c r="A88" s="55">
        <v>47</v>
      </c>
      <c r="B88" s="56" t="s">
        <v>417</v>
      </c>
      <c r="C88" s="56" t="s">
        <v>95</v>
      </c>
      <c r="D88" s="55">
        <v>3527</v>
      </c>
      <c r="E88" s="57">
        <v>0.1585796443445697</v>
      </c>
      <c r="G88" s="56" t="s">
        <v>184</v>
      </c>
      <c r="H88" s="56" t="s">
        <v>271</v>
      </c>
      <c r="I88" s="56" t="s">
        <v>66</v>
      </c>
      <c r="J88" s="55">
        <v>104</v>
      </c>
      <c r="K88" s="55">
        <v>104</v>
      </c>
      <c r="L88" s="56" t="s">
        <v>96</v>
      </c>
    </row>
    <row r="89" spans="1:12" ht="13.5" customHeight="1">
      <c r="A89" s="55">
        <v>47</v>
      </c>
      <c r="B89" s="56" t="s">
        <v>417</v>
      </c>
      <c r="C89" s="56" t="s">
        <v>93</v>
      </c>
      <c r="D89" s="55">
        <v>2135</v>
      </c>
      <c r="E89" s="57">
        <v>0.09599306511926745</v>
      </c>
      <c r="G89" s="56" t="s">
        <v>287</v>
      </c>
      <c r="H89" s="56" t="s">
        <v>271</v>
      </c>
      <c r="I89" s="56" t="s">
        <v>66</v>
      </c>
      <c r="J89" s="55">
        <v>139</v>
      </c>
      <c r="K89" s="55">
        <v>139</v>
      </c>
      <c r="L89" s="56" t="s">
        <v>94</v>
      </c>
    </row>
    <row r="90" spans="1:12" ht="13.5" customHeight="1">
      <c r="A90" s="55">
        <v>47</v>
      </c>
      <c r="B90" s="56" t="s">
        <v>417</v>
      </c>
      <c r="C90" s="56" t="s">
        <v>128</v>
      </c>
      <c r="D90" s="55">
        <v>2131</v>
      </c>
      <c r="E90" s="57">
        <v>0.09581321862724072</v>
      </c>
      <c r="G90" s="56" t="s">
        <v>286</v>
      </c>
      <c r="H90" s="56" t="s">
        <v>271</v>
      </c>
      <c r="I90" s="56" t="s">
        <v>102</v>
      </c>
      <c r="J90" s="55">
        <v>238</v>
      </c>
      <c r="K90" s="55">
        <v>238</v>
      </c>
      <c r="L90" s="56" t="s">
        <v>129</v>
      </c>
    </row>
    <row r="91" spans="1:12" ht="13.5" customHeight="1">
      <c r="A91" s="55">
        <v>47</v>
      </c>
      <c r="B91" s="56" t="s">
        <v>417</v>
      </c>
      <c r="C91" s="56" t="s">
        <v>106</v>
      </c>
      <c r="D91" s="55">
        <v>2048</v>
      </c>
      <c r="E91" s="57">
        <v>0.09208140391768606</v>
      </c>
      <c r="G91" s="56" t="s">
        <v>285</v>
      </c>
      <c r="H91" s="56" t="s">
        <v>271</v>
      </c>
      <c r="I91" s="56" t="s">
        <v>71</v>
      </c>
      <c r="J91" s="55">
        <v>258</v>
      </c>
      <c r="K91" s="55">
        <v>258</v>
      </c>
      <c r="L91" s="56" t="s">
        <v>107</v>
      </c>
    </row>
    <row r="92" spans="1:12" ht="13.5" customHeight="1">
      <c r="A92" s="55">
        <v>47</v>
      </c>
      <c r="B92" s="56" t="s">
        <v>417</v>
      </c>
      <c r="C92" s="56" t="s">
        <v>290</v>
      </c>
      <c r="D92" s="55">
        <v>1039</v>
      </c>
      <c r="E92" s="57">
        <v>0.04671512630394327</v>
      </c>
      <c r="G92" s="56" t="s">
        <v>290</v>
      </c>
      <c r="H92" s="56" t="s">
        <v>271</v>
      </c>
      <c r="I92" s="56" t="s">
        <v>141</v>
      </c>
      <c r="J92" s="55">
        <v>451</v>
      </c>
      <c r="K92" s="55">
        <v>451</v>
      </c>
      <c r="L92" s="56" t="s">
        <v>291</v>
      </c>
    </row>
    <row r="93" spans="1:12" ht="13.5" customHeight="1">
      <c r="A93" s="55">
        <v>47</v>
      </c>
      <c r="B93" s="56" t="s">
        <v>417</v>
      </c>
      <c r="C93" s="56" t="s">
        <v>288</v>
      </c>
      <c r="D93" s="55">
        <v>776</v>
      </c>
      <c r="E93" s="57">
        <v>0.03489021945318573</v>
      </c>
      <c r="G93" s="56" t="s">
        <v>288</v>
      </c>
      <c r="H93" s="56" t="s">
        <v>271</v>
      </c>
      <c r="I93" s="56" t="s">
        <v>102</v>
      </c>
      <c r="J93" s="55">
        <v>340</v>
      </c>
      <c r="K93" s="55">
        <v>340</v>
      </c>
      <c r="L93" s="56" t="s">
        <v>289</v>
      </c>
    </row>
    <row r="94" spans="1:12" ht="13.5" customHeight="1">
      <c r="A94" s="55">
        <v>47</v>
      </c>
      <c r="B94" s="56" t="s">
        <v>417</v>
      </c>
      <c r="C94" s="56" t="s">
        <v>294</v>
      </c>
      <c r="D94" s="55">
        <v>668</v>
      </c>
      <c r="E94" s="57">
        <v>0.030034364168464008</v>
      </c>
      <c r="G94" s="56" t="s">
        <v>294</v>
      </c>
      <c r="H94" s="56" t="s">
        <v>271</v>
      </c>
      <c r="I94" s="56" t="s">
        <v>189</v>
      </c>
      <c r="J94" s="55">
        <v>452</v>
      </c>
      <c r="K94" s="55">
        <v>452</v>
      </c>
      <c r="L94" s="56" t="s">
        <v>295</v>
      </c>
    </row>
    <row r="95" spans="1:12" ht="13.5" customHeight="1">
      <c r="A95" s="55">
        <v>48</v>
      </c>
      <c r="B95" s="56" t="s">
        <v>418</v>
      </c>
      <c r="C95" s="56" t="s">
        <v>69</v>
      </c>
      <c r="D95" s="55">
        <v>105289</v>
      </c>
      <c r="E95" s="57">
        <v>51.623389358489085</v>
      </c>
      <c r="F95" s="55">
        <v>7</v>
      </c>
      <c r="G95" s="56" t="s">
        <v>69</v>
      </c>
      <c r="H95" s="56" t="s">
        <v>224</v>
      </c>
      <c r="I95" s="56" t="s">
        <v>71</v>
      </c>
      <c r="J95" s="55">
        <v>4</v>
      </c>
      <c r="K95" s="55">
        <v>4</v>
      </c>
      <c r="L95" s="56" t="s">
        <v>70</v>
      </c>
    </row>
    <row r="96" spans="1:12" ht="13.5" customHeight="1">
      <c r="A96" s="55">
        <v>48</v>
      </c>
      <c r="B96" s="56" t="s">
        <v>418</v>
      </c>
      <c r="C96" s="56" t="s">
        <v>64</v>
      </c>
      <c r="D96" s="55">
        <v>72020</v>
      </c>
      <c r="E96" s="57">
        <v>35.311537782659</v>
      </c>
      <c r="F96" s="55">
        <v>4</v>
      </c>
      <c r="G96" s="56" t="s">
        <v>64</v>
      </c>
      <c r="H96" s="56" t="s">
        <v>224</v>
      </c>
      <c r="I96" s="56" t="s">
        <v>66</v>
      </c>
      <c r="J96" s="55">
        <v>2</v>
      </c>
      <c r="K96" s="55">
        <v>2</v>
      </c>
      <c r="L96" s="56" t="s">
        <v>65</v>
      </c>
    </row>
    <row r="97" spans="1:12" ht="13.5" customHeight="1">
      <c r="A97" s="55">
        <v>48</v>
      </c>
      <c r="B97" s="56" t="s">
        <v>418</v>
      </c>
      <c r="C97" s="56" t="s">
        <v>228</v>
      </c>
      <c r="D97" s="55">
        <v>9055</v>
      </c>
      <c r="E97" s="57">
        <v>4.439683068897213</v>
      </c>
      <c r="G97" s="56" t="s">
        <v>415</v>
      </c>
      <c r="H97" s="56" t="s">
        <v>224</v>
      </c>
      <c r="I97" s="56" t="s">
        <v>77</v>
      </c>
      <c r="J97" s="55">
        <v>501</v>
      </c>
      <c r="K97" s="55">
        <v>159</v>
      </c>
      <c r="L97" s="56" t="s">
        <v>229</v>
      </c>
    </row>
    <row r="98" spans="1:12" ht="13.5" customHeight="1">
      <c r="A98" s="55">
        <v>48</v>
      </c>
      <c r="B98" s="56" t="s">
        <v>418</v>
      </c>
      <c r="C98" s="56" t="s">
        <v>72</v>
      </c>
      <c r="D98" s="55">
        <v>6885</v>
      </c>
      <c r="E98" s="57">
        <v>3.3757280982172624</v>
      </c>
      <c r="G98" s="56" t="s">
        <v>225</v>
      </c>
      <c r="H98" s="56" t="s">
        <v>224</v>
      </c>
      <c r="I98" s="56" t="s">
        <v>66</v>
      </c>
      <c r="J98" s="55">
        <v>3</v>
      </c>
      <c r="K98" s="55">
        <v>3</v>
      </c>
      <c r="L98" s="56" t="s">
        <v>73</v>
      </c>
    </row>
    <row r="99" spans="1:12" ht="13.5" customHeight="1">
      <c r="A99" s="55">
        <v>48</v>
      </c>
      <c r="B99" s="56" t="s">
        <v>418</v>
      </c>
      <c r="C99" s="56" t="s">
        <v>145</v>
      </c>
      <c r="D99" s="55">
        <v>2264</v>
      </c>
      <c r="E99" s="57">
        <v>1.1100433426817549</v>
      </c>
      <c r="G99" s="56" t="s">
        <v>82</v>
      </c>
      <c r="H99" s="56" t="s">
        <v>224</v>
      </c>
      <c r="I99" s="56" t="s">
        <v>66</v>
      </c>
      <c r="J99" s="55">
        <v>137</v>
      </c>
      <c r="K99" s="55">
        <v>137</v>
      </c>
      <c r="L99" s="56" t="s">
        <v>146</v>
      </c>
    </row>
    <row r="100" spans="1:12" ht="13.5" customHeight="1">
      <c r="A100" s="55">
        <v>48</v>
      </c>
      <c r="B100" s="56" t="s">
        <v>418</v>
      </c>
      <c r="C100" s="56" t="s">
        <v>246</v>
      </c>
      <c r="D100" s="55">
        <v>1148</v>
      </c>
      <c r="E100" s="57">
        <v>0.5628665006177803</v>
      </c>
      <c r="G100" s="56" t="s">
        <v>248</v>
      </c>
      <c r="H100" s="56" t="s">
        <v>224</v>
      </c>
      <c r="I100" s="56" t="s">
        <v>85</v>
      </c>
      <c r="J100" s="55">
        <v>476</v>
      </c>
      <c r="K100" s="55">
        <v>476</v>
      </c>
      <c r="L100" s="56" t="s">
        <v>247</v>
      </c>
    </row>
    <row r="101" spans="1:12" ht="13.5" customHeight="1">
      <c r="A101" s="55">
        <v>48</v>
      </c>
      <c r="B101" s="56" t="s">
        <v>418</v>
      </c>
      <c r="C101" s="56" t="s">
        <v>128</v>
      </c>
      <c r="D101" s="55">
        <v>847</v>
      </c>
      <c r="E101" s="57">
        <v>0.4152856498460452</v>
      </c>
      <c r="G101" s="56" t="s">
        <v>128</v>
      </c>
      <c r="H101" s="56" t="s">
        <v>224</v>
      </c>
      <c r="I101" s="56" t="s">
        <v>102</v>
      </c>
      <c r="J101" s="55">
        <v>238</v>
      </c>
      <c r="K101" s="55">
        <v>238</v>
      </c>
      <c r="L101" s="56" t="s">
        <v>129</v>
      </c>
    </row>
    <row r="102" spans="1:12" ht="13.5" customHeight="1">
      <c r="A102" s="55">
        <v>48</v>
      </c>
      <c r="B102" s="56" t="s">
        <v>418</v>
      </c>
      <c r="C102" s="56" t="s">
        <v>91</v>
      </c>
      <c r="D102" s="55">
        <v>807</v>
      </c>
      <c r="E102" s="57">
        <v>0.39567357665378805</v>
      </c>
      <c r="G102" s="56" t="s">
        <v>91</v>
      </c>
      <c r="H102" s="56" t="s">
        <v>224</v>
      </c>
      <c r="I102" s="56" t="s">
        <v>66</v>
      </c>
      <c r="J102" s="55">
        <v>68</v>
      </c>
      <c r="K102" s="55">
        <v>68</v>
      </c>
      <c r="L102" s="56" t="s">
        <v>92</v>
      </c>
    </row>
    <row r="103" spans="1:12" ht="13.5" customHeight="1">
      <c r="A103" s="55">
        <v>48</v>
      </c>
      <c r="B103" s="56" t="s">
        <v>418</v>
      </c>
      <c r="C103" s="56" t="s">
        <v>255</v>
      </c>
      <c r="D103" s="55">
        <v>523</v>
      </c>
      <c r="E103" s="57">
        <v>0.2564278569887623</v>
      </c>
      <c r="G103" s="56" t="s">
        <v>255</v>
      </c>
      <c r="H103" s="56" t="s">
        <v>224</v>
      </c>
      <c r="I103" s="56" t="s">
        <v>85</v>
      </c>
      <c r="J103" s="55">
        <v>475</v>
      </c>
      <c r="K103" s="55">
        <v>475</v>
      </c>
      <c r="L103" s="56" t="s">
        <v>256</v>
      </c>
    </row>
    <row r="104" spans="1:12" ht="13.5" customHeight="1">
      <c r="A104" s="55">
        <v>49</v>
      </c>
      <c r="B104" s="56" t="s">
        <v>419</v>
      </c>
      <c r="C104" s="56" t="s">
        <v>64</v>
      </c>
      <c r="D104" s="55">
        <v>135390</v>
      </c>
      <c r="E104" s="57">
        <v>51.751817563280255</v>
      </c>
      <c r="F104" s="55">
        <v>17</v>
      </c>
      <c r="G104" s="56" t="s">
        <v>316</v>
      </c>
      <c r="H104" s="56" t="s">
        <v>317</v>
      </c>
      <c r="I104" s="56" t="s">
        <v>66</v>
      </c>
      <c r="J104" s="55">
        <v>2</v>
      </c>
      <c r="K104" s="55">
        <v>2</v>
      </c>
      <c r="L104" s="56" t="s">
        <v>65</v>
      </c>
    </row>
    <row r="105" spans="1:12" ht="13.5" customHeight="1">
      <c r="A105" s="55">
        <v>49</v>
      </c>
      <c r="B105" s="56" t="s">
        <v>419</v>
      </c>
      <c r="C105" s="56" t="s">
        <v>69</v>
      </c>
      <c r="D105" s="55">
        <v>105283</v>
      </c>
      <c r="E105" s="57">
        <v>40.24364139533817</v>
      </c>
      <c r="F105" s="55">
        <v>13</v>
      </c>
      <c r="G105" s="56" t="s">
        <v>318</v>
      </c>
      <c r="H105" s="56" t="s">
        <v>317</v>
      </c>
      <c r="I105" s="56" t="s">
        <v>71</v>
      </c>
      <c r="J105" s="55">
        <v>4</v>
      </c>
      <c r="K105" s="55">
        <v>4</v>
      </c>
      <c r="L105" s="56" t="s">
        <v>70</v>
      </c>
    </row>
    <row r="106" spans="1:12" ht="13.5" customHeight="1">
      <c r="A106" s="55">
        <v>49</v>
      </c>
      <c r="B106" s="56" t="s">
        <v>419</v>
      </c>
      <c r="C106" s="56" t="s">
        <v>72</v>
      </c>
      <c r="D106" s="55">
        <v>10112</v>
      </c>
      <c r="E106" s="57">
        <v>3.865236569908338</v>
      </c>
      <c r="G106" s="56" t="s">
        <v>319</v>
      </c>
      <c r="H106" s="56" t="s">
        <v>317</v>
      </c>
      <c r="I106" s="56" t="s">
        <v>66</v>
      </c>
      <c r="J106" s="55">
        <v>3</v>
      </c>
      <c r="K106" s="55">
        <v>3</v>
      </c>
      <c r="L106" s="56" t="s">
        <v>73</v>
      </c>
    </row>
    <row r="107" spans="1:12" ht="13.5" customHeight="1">
      <c r="A107" s="55">
        <v>49</v>
      </c>
      <c r="B107" s="56" t="s">
        <v>419</v>
      </c>
      <c r="C107" s="56" t="s">
        <v>320</v>
      </c>
      <c r="D107" s="55">
        <v>2931</v>
      </c>
      <c r="E107" s="57">
        <v>1.1203528863134236</v>
      </c>
      <c r="G107" s="56" t="s">
        <v>320</v>
      </c>
      <c r="H107" s="56" t="s">
        <v>317</v>
      </c>
      <c r="I107" s="56" t="s">
        <v>189</v>
      </c>
      <c r="J107" s="55">
        <v>454</v>
      </c>
      <c r="K107" s="55">
        <v>454</v>
      </c>
      <c r="L107" s="56" t="s">
        <v>321</v>
      </c>
    </row>
    <row r="108" spans="1:12" ht="13.5" customHeight="1">
      <c r="A108" s="55">
        <v>49</v>
      </c>
      <c r="B108" s="56" t="s">
        <v>419</v>
      </c>
      <c r="C108" s="56" t="s">
        <v>80</v>
      </c>
      <c r="D108" s="55">
        <v>1714</v>
      </c>
      <c r="E108" s="57">
        <v>0.6551637144801119</v>
      </c>
      <c r="G108" s="56" t="s">
        <v>322</v>
      </c>
      <c r="H108" s="56" t="s">
        <v>317</v>
      </c>
      <c r="I108" s="56" t="s">
        <v>66</v>
      </c>
      <c r="J108" s="55">
        <v>118</v>
      </c>
      <c r="K108" s="55">
        <v>118</v>
      </c>
      <c r="L108" s="56" t="s">
        <v>81</v>
      </c>
    </row>
    <row r="109" spans="1:12" ht="13.5" customHeight="1">
      <c r="A109" s="55">
        <v>49</v>
      </c>
      <c r="B109" s="56" t="s">
        <v>419</v>
      </c>
      <c r="C109" s="56" t="s">
        <v>323</v>
      </c>
      <c r="D109" s="55">
        <v>1520</v>
      </c>
      <c r="E109" s="57">
        <v>0.5810086616159685</v>
      </c>
      <c r="G109" s="56" t="s">
        <v>323</v>
      </c>
      <c r="H109" s="56" t="s">
        <v>317</v>
      </c>
      <c r="I109" s="56" t="s">
        <v>85</v>
      </c>
      <c r="J109" s="55">
        <v>455</v>
      </c>
      <c r="K109" s="55">
        <v>455</v>
      </c>
      <c r="L109" s="56" t="s">
        <v>324</v>
      </c>
    </row>
    <row r="110" spans="1:12" ht="13.5" customHeight="1">
      <c r="A110" s="55">
        <v>49</v>
      </c>
      <c r="B110" s="56" t="s">
        <v>419</v>
      </c>
      <c r="C110" s="56" t="s">
        <v>325</v>
      </c>
      <c r="D110" s="55">
        <v>958</v>
      </c>
      <c r="E110" s="57">
        <v>0.36618835383427495</v>
      </c>
      <c r="G110" s="56" t="s">
        <v>325</v>
      </c>
      <c r="H110" s="56" t="s">
        <v>317</v>
      </c>
      <c r="I110" s="56" t="s">
        <v>102</v>
      </c>
      <c r="J110" s="55">
        <v>456</v>
      </c>
      <c r="K110" s="55">
        <v>456</v>
      </c>
      <c r="L110" s="56" t="s">
        <v>326</v>
      </c>
    </row>
    <row r="111" spans="1:12" ht="13.5" customHeight="1">
      <c r="A111" s="55">
        <v>49</v>
      </c>
      <c r="B111" s="56" t="s">
        <v>419</v>
      </c>
      <c r="C111" s="56" t="s">
        <v>143</v>
      </c>
      <c r="D111" s="55">
        <v>499</v>
      </c>
      <c r="E111" s="57">
        <v>0.19073902772787388</v>
      </c>
      <c r="G111" s="56" t="s">
        <v>143</v>
      </c>
      <c r="H111" s="56" t="s">
        <v>317</v>
      </c>
      <c r="I111" s="56" t="s">
        <v>141</v>
      </c>
      <c r="J111" s="55">
        <v>279</v>
      </c>
      <c r="K111" s="55">
        <v>279</v>
      </c>
      <c r="L111" s="56" t="s">
        <v>144</v>
      </c>
    </row>
    <row r="112" spans="1:12" ht="13.5" customHeight="1">
      <c r="A112" s="55">
        <v>50</v>
      </c>
      <c r="B112" s="56" t="s">
        <v>420</v>
      </c>
      <c r="C112" s="56" t="s">
        <v>64</v>
      </c>
      <c r="D112" s="55">
        <v>307160</v>
      </c>
      <c r="E112" s="57">
        <v>47.82814504777209</v>
      </c>
      <c r="F112" s="55">
        <v>8</v>
      </c>
      <c r="G112" s="56" t="s">
        <v>67</v>
      </c>
      <c r="H112" s="56" t="s">
        <v>68</v>
      </c>
      <c r="I112" s="56" t="s">
        <v>66</v>
      </c>
      <c r="J112" s="55">
        <v>2</v>
      </c>
      <c r="K112" s="55">
        <v>2</v>
      </c>
      <c r="L112" s="56" t="s">
        <v>65</v>
      </c>
    </row>
    <row r="113" spans="1:12" ht="13.5" customHeight="1">
      <c r="A113" s="55">
        <v>50</v>
      </c>
      <c r="B113" s="56" t="s">
        <v>420</v>
      </c>
      <c r="C113" s="56" t="s">
        <v>69</v>
      </c>
      <c r="D113" s="55">
        <v>245781</v>
      </c>
      <c r="E113" s="57">
        <v>38.27076871333009</v>
      </c>
      <c r="F113" s="55">
        <v>6</v>
      </c>
      <c r="G113" s="56" t="s">
        <v>69</v>
      </c>
      <c r="H113" s="56" t="s">
        <v>68</v>
      </c>
      <c r="I113" s="56" t="s">
        <v>71</v>
      </c>
      <c r="J113" s="55">
        <v>4</v>
      </c>
      <c r="K113" s="55">
        <v>4</v>
      </c>
      <c r="L113" s="56" t="s">
        <v>70</v>
      </c>
    </row>
    <row r="114" spans="1:12" ht="13.5" customHeight="1">
      <c r="A114" s="55">
        <v>50</v>
      </c>
      <c r="B114" s="56" t="s">
        <v>420</v>
      </c>
      <c r="C114" s="56" t="s">
        <v>72</v>
      </c>
      <c r="D114" s="55">
        <v>42320</v>
      </c>
      <c r="E114" s="57">
        <v>6.589683221844364</v>
      </c>
      <c r="F114" s="55">
        <v>1</v>
      </c>
      <c r="G114" s="56" t="s">
        <v>74</v>
      </c>
      <c r="H114" s="56" t="s">
        <v>68</v>
      </c>
      <c r="I114" s="56" t="s">
        <v>66</v>
      </c>
      <c r="J114" s="55">
        <v>3</v>
      </c>
      <c r="K114" s="55">
        <v>3</v>
      </c>
      <c r="L114" s="56" t="s">
        <v>73</v>
      </c>
    </row>
    <row r="115" spans="1:12" ht="13.5" customHeight="1">
      <c r="A115" s="55">
        <v>50</v>
      </c>
      <c r="B115" s="56" t="s">
        <v>420</v>
      </c>
      <c r="C115" s="56" t="s">
        <v>75</v>
      </c>
      <c r="D115" s="55">
        <v>26838</v>
      </c>
      <c r="E115" s="57">
        <v>4.178967823909713</v>
      </c>
      <c r="G115" s="56" t="s">
        <v>75</v>
      </c>
      <c r="H115" s="56" t="s">
        <v>68</v>
      </c>
      <c r="I115" s="56" t="s">
        <v>77</v>
      </c>
      <c r="J115" s="55">
        <v>66</v>
      </c>
      <c r="K115" s="55">
        <v>66</v>
      </c>
      <c r="L115" s="56" t="s">
        <v>76</v>
      </c>
    </row>
    <row r="116" spans="1:12" ht="13.5" customHeight="1">
      <c r="A116" s="55">
        <v>50</v>
      </c>
      <c r="B116" s="56" t="s">
        <v>420</v>
      </c>
      <c r="C116" s="56" t="s">
        <v>80</v>
      </c>
      <c r="D116" s="55">
        <v>4456</v>
      </c>
      <c r="E116" s="57">
        <v>0.6938475528482629</v>
      </c>
      <c r="G116" s="56" t="s">
        <v>82</v>
      </c>
      <c r="H116" s="56" t="s">
        <v>68</v>
      </c>
      <c r="I116" s="56" t="s">
        <v>66</v>
      </c>
      <c r="J116" s="55">
        <v>118</v>
      </c>
      <c r="K116" s="55">
        <v>118</v>
      </c>
      <c r="L116" s="56" t="s">
        <v>81</v>
      </c>
    </row>
    <row r="117" spans="1:12" ht="13.5" customHeight="1">
      <c r="A117" s="55">
        <v>50</v>
      </c>
      <c r="B117" s="56" t="s">
        <v>420</v>
      </c>
      <c r="C117" s="56" t="s">
        <v>78</v>
      </c>
      <c r="D117" s="55">
        <v>3757</v>
      </c>
      <c r="E117" s="57">
        <v>0.5850056678749829</v>
      </c>
      <c r="G117" s="56" t="s">
        <v>78</v>
      </c>
      <c r="H117" s="56" t="s">
        <v>68</v>
      </c>
      <c r="I117" s="56" t="s">
        <v>66</v>
      </c>
      <c r="J117" s="55">
        <v>478</v>
      </c>
      <c r="K117" s="55">
        <v>478</v>
      </c>
      <c r="L117" s="56" t="s">
        <v>79</v>
      </c>
    </row>
    <row r="118" spans="1:12" ht="13.5" customHeight="1">
      <c r="A118" s="55">
        <v>50</v>
      </c>
      <c r="B118" s="56" t="s">
        <v>420</v>
      </c>
      <c r="C118" s="56" t="s">
        <v>86</v>
      </c>
      <c r="D118" s="55">
        <v>1704</v>
      </c>
      <c r="E118" s="57">
        <v>0.2653312904069659</v>
      </c>
      <c r="G118" s="56" t="s">
        <v>86</v>
      </c>
      <c r="H118" s="56" t="s">
        <v>68</v>
      </c>
      <c r="I118" s="56" t="s">
        <v>85</v>
      </c>
      <c r="J118" s="55">
        <v>480</v>
      </c>
      <c r="K118" s="55">
        <v>480</v>
      </c>
      <c r="L118" s="56" t="s">
        <v>87</v>
      </c>
    </row>
    <row r="119" spans="1:12" ht="13.5" customHeight="1">
      <c r="A119" s="55">
        <v>50</v>
      </c>
      <c r="B119" s="56" t="s">
        <v>420</v>
      </c>
      <c r="C119" s="56" t="s">
        <v>91</v>
      </c>
      <c r="D119" s="55">
        <v>935</v>
      </c>
      <c r="E119" s="57">
        <v>0.14558964585124007</v>
      </c>
      <c r="G119" s="56" t="s">
        <v>91</v>
      </c>
      <c r="H119" s="56" t="s">
        <v>68</v>
      </c>
      <c r="I119" s="56" t="s">
        <v>66</v>
      </c>
      <c r="J119" s="55">
        <v>68</v>
      </c>
      <c r="K119" s="55">
        <v>68</v>
      </c>
      <c r="L119" s="56" t="s">
        <v>92</v>
      </c>
    </row>
    <row r="120" spans="1:12" ht="13.5" customHeight="1">
      <c r="A120" s="55">
        <v>50</v>
      </c>
      <c r="B120" s="56" t="s">
        <v>420</v>
      </c>
      <c r="C120" s="56" t="s">
        <v>88</v>
      </c>
      <c r="D120" s="55">
        <v>922</v>
      </c>
      <c r="E120" s="57">
        <v>0.14356540478592872</v>
      </c>
      <c r="G120" s="56" t="s">
        <v>90</v>
      </c>
      <c r="H120" s="56" t="s">
        <v>68</v>
      </c>
      <c r="I120" s="56" t="s">
        <v>66</v>
      </c>
      <c r="J120" s="55">
        <v>448</v>
      </c>
      <c r="K120" s="55">
        <v>448</v>
      </c>
      <c r="L120" s="56" t="s">
        <v>89</v>
      </c>
    </row>
    <row r="121" spans="1:12" ht="13.5" customHeight="1">
      <c r="A121" s="55">
        <v>50</v>
      </c>
      <c r="B121" s="56" t="s">
        <v>420</v>
      </c>
      <c r="C121" s="56" t="s">
        <v>108</v>
      </c>
      <c r="D121" s="55">
        <v>780</v>
      </c>
      <c r="E121" s="57">
        <v>0.12145446391868156</v>
      </c>
      <c r="G121" s="56" t="s">
        <v>108</v>
      </c>
      <c r="H121" s="56" t="s">
        <v>68</v>
      </c>
      <c r="I121" s="56" t="s">
        <v>66</v>
      </c>
      <c r="J121" s="55">
        <v>209</v>
      </c>
      <c r="K121" s="55">
        <v>209</v>
      </c>
      <c r="L121" s="56" t="s">
        <v>109</v>
      </c>
    </row>
    <row r="122" spans="1:12" ht="13.5" customHeight="1">
      <c r="A122" s="55">
        <v>50</v>
      </c>
      <c r="B122" s="56" t="s">
        <v>420</v>
      </c>
      <c r="C122" s="56" t="s">
        <v>93</v>
      </c>
      <c r="D122" s="55">
        <v>772</v>
      </c>
      <c r="E122" s="57">
        <v>0.12020877710925919</v>
      </c>
      <c r="G122" s="56" t="s">
        <v>93</v>
      </c>
      <c r="H122" s="56" t="s">
        <v>68</v>
      </c>
      <c r="I122" s="56" t="s">
        <v>66</v>
      </c>
      <c r="J122" s="55">
        <v>139</v>
      </c>
      <c r="K122" s="55">
        <v>139</v>
      </c>
      <c r="L122" s="56" t="s">
        <v>94</v>
      </c>
    </row>
    <row r="123" spans="1:12" ht="13.5" customHeight="1">
      <c r="A123" s="55">
        <v>51</v>
      </c>
      <c r="B123" s="56" t="s">
        <v>421</v>
      </c>
      <c r="C123" s="56" t="s">
        <v>69</v>
      </c>
      <c r="D123" s="55">
        <v>140982</v>
      </c>
      <c r="E123" s="57">
        <v>49.312854809316775</v>
      </c>
      <c r="F123" s="55">
        <v>12</v>
      </c>
      <c r="G123" s="56" t="s">
        <v>69</v>
      </c>
      <c r="H123" s="56" t="s">
        <v>298</v>
      </c>
      <c r="I123" s="56" t="s">
        <v>71</v>
      </c>
      <c r="J123" s="55">
        <v>4</v>
      </c>
      <c r="K123" s="55">
        <v>4</v>
      </c>
      <c r="L123" s="56" t="s">
        <v>70</v>
      </c>
    </row>
    <row r="124" spans="1:12" ht="13.5" customHeight="1">
      <c r="A124" s="55">
        <v>51</v>
      </c>
      <c r="B124" s="56" t="s">
        <v>421</v>
      </c>
      <c r="C124" s="56" t="s">
        <v>64</v>
      </c>
      <c r="D124" s="55">
        <v>108653</v>
      </c>
      <c r="E124" s="57">
        <v>38.0047780113539</v>
      </c>
      <c r="F124" s="55">
        <v>10</v>
      </c>
      <c r="G124" s="56" t="s">
        <v>64</v>
      </c>
      <c r="H124" s="56" t="s">
        <v>298</v>
      </c>
      <c r="I124" s="56" t="s">
        <v>66</v>
      </c>
      <c r="J124" s="55">
        <v>2</v>
      </c>
      <c r="K124" s="55">
        <v>2</v>
      </c>
      <c r="L124" s="56" t="s">
        <v>65</v>
      </c>
    </row>
    <row r="125" spans="1:12" ht="13.5" customHeight="1">
      <c r="A125" s="55">
        <v>51</v>
      </c>
      <c r="B125" s="56" t="s">
        <v>421</v>
      </c>
      <c r="C125" s="56" t="s">
        <v>72</v>
      </c>
      <c r="D125" s="55">
        <v>22205</v>
      </c>
      <c r="E125" s="57">
        <v>7.766891809173362</v>
      </c>
      <c r="F125" s="55">
        <v>2</v>
      </c>
      <c r="G125" s="56" t="s">
        <v>299</v>
      </c>
      <c r="H125" s="56" t="s">
        <v>298</v>
      </c>
      <c r="I125" s="56" t="s">
        <v>66</v>
      </c>
      <c r="J125" s="55">
        <v>3</v>
      </c>
      <c r="K125" s="55">
        <v>3</v>
      </c>
      <c r="L125" s="56" t="s">
        <v>73</v>
      </c>
    </row>
    <row r="126" spans="1:12" ht="13.5" customHeight="1">
      <c r="A126" s="55">
        <v>51</v>
      </c>
      <c r="B126" s="56" t="s">
        <v>421</v>
      </c>
      <c r="C126" s="56" t="s">
        <v>273</v>
      </c>
      <c r="D126" s="55">
        <v>1944</v>
      </c>
      <c r="E126" s="57">
        <v>0.6799746758402619</v>
      </c>
      <c r="G126" s="56" t="s">
        <v>273</v>
      </c>
      <c r="H126" s="56" t="s">
        <v>298</v>
      </c>
      <c r="I126" s="56" t="s">
        <v>77</v>
      </c>
      <c r="J126" s="55">
        <v>10</v>
      </c>
      <c r="K126" s="55">
        <v>10</v>
      </c>
      <c r="L126" s="56" t="s">
        <v>274</v>
      </c>
    </row>
    <row r="127" spans="1:12" ht="13.5" customHeight="1">
      <c r="A127" s="55">
        <v>51</v>
      </c>
      <c r="B127" s="56" t="s">
        <v>421</v>
      </c>
      <c r="C127" s="56" t="s">
        <v>305</v>
      </c>
      <c r="D127" s="55">
        <v>1693</v>
      </c>
      <c r="E127" s="57">
        <v>0.5921795916654132</v>
      </c>
      <c r="G127" s="56" t="s">
        <v>305</v>
      </c>
      <c r="H127" s="56" t="s">
        <v>298</v>
      </c>
      <c r="I127" s="56" t="s">
        <v>102</v>
      </c>
      <c r="J127" s="55">
        <v>195</v>
      </c>
      <c r="K127" s="55">
        <v>195</v>
      </c>
      <c r="L127" s="56" t="s">
        <v>306</v>
      </c>
    </row>
    <row r="128" spans="1:12" ht="13.5" customHeight="1">
      <c r="A128" s="55">
        <v>51</v>
      </c>
      <c r="B128" s="56" t="s">
        <v>421</v>
      </c>
      <c r="C128" s="56" t="s">
        <v>303</v>
      </c>
      <c r="D128" s="55">
        <v>1638</v>
      </c>
      <c r="E128" s="57">
        <v>0.5729416250135541</v>
      </c>
      <c r="G128" s="56" t="s">
        <v>303</v>
      </c>
      <c r="H128" s="56" t="s">
        <v>298</v>
      </c>
      <c r="I128" s="56" t="s">
        <v>85</v>
      </c>
      <c r="J128" s="55">
        <v>346</v>
      </c>
      <c r="K128" s="55">
        <v>346</v>
      </c>
      <c r="L128" s="56" t="s">
        <v>304</v>
      </c>
    </row>
    <row r="129" spans="1:12" ht="13.5" customHeight="1">
      <c r="A129" s="55">
        <v>51</v>
      </c>
      <c r="B129" s="56" t="s">
        <v>421</v>
      </c>
      <c r="C129" s="56" t="s">
        <v>300</v>
      </c>
      <c r="D129" s="55">
        <v>1570</v>
      </c>
      <c r="E129" s="57">
        <v>0.549156502607619</v>
      </c>
      <c r="G129" s="56" t="s">
        <v>302</v>
      </c>
      <c r="H129" s="56" t="s">
        <v>298</v>
      </c>
      <c r="I129" s="56" t="s">
        <v>85</v>
      </c>
      <c r="J129" s="55">
        <v>502</v>
      </c>
      <c r="K129" s="55">
        <v>117</v>
      </c>
      <c r="L129" s="56" t="s">
        <v>301</v>
      </c>
    </row>
    <row r="130" spans="1:12" ht="13.5" customHeight="1">
      <c r="A130" s="55">
        <v>51</v>
      </c>
      <c r="B130" s="56" t="s">
        <v>421</v>
      </c>
      <c r="C130" s="56" t="s">
        <v>103</v>
      </c>
      <c r="D130" s="55">
        <v>1314</v>
      </c>
      <c r="E130" s="57">
        <v>0.45961251237351036</v>
      </c>
      <c r="G130" s="56" t="s">
        <v>103</v>
      </c>
      <c r="H130" s="56" t="s">
        <v>298</v>
      </c>
      <c r="I130" s="56" t="s">
        <v>66</v>
      </c>
      <c r="J130" s="55">
        <v>419</v>
      </c>
      <c r="K130" s="55">
        <v>419</v>
      </c>
      <c r="L130" s="56" t="s">
        <v>104</v>
      </c>
    </row>
    <row r="131" spans="1:12" ht="13.5" customHeight="1">
      <c r="A131" s="55">
        <v>51</v>
      </c>
      <c r="B131" s="56" t="s">
        <v>421</v>
      </c>
      <c r="C131" s="56" t="s">
        <v>95</v>
      </c>
      <c r="D131" s="55">
        <v>386</v>
      </c>
      <c r="E131" s="57">
        <v>0.13501554777486682</v>
      </c>
      <c r="G131" s="56" t="s">
        <v>95</v>
      </c>
      <c r="H131" s="56" t="s">
        <v>298</v>
      </c>
      <c r="I131" s="56" t="s">
        <v>66</v>
      </c>
      <c r="J131" s="55">
        <v>500</v>
      </c>
      <c r="K131" s="55">
        <v>104</v>
      </c>
      <c r="L131" s="56" t="s">
        <v>96</v>
      </c>
    </row>
    <row r="132" spans="1:12" ht="13.5" customHeight="1">
      <c r="A132" s="55">
        <v>51</v>
      </c>
      <c r="B132" s="56" t="s">
        <v>421</v>
      </c>
      <c r="C132" s="56" t="s">
        <v>100</v>
      </c>
      <c r="D132" s="55">
        <v>320</v>
      </c>
      <c r="E132" s="57">
        <v>0.1119299877926357</v>
      </c>
      <c r="G132" s="56" t="s">
        <v>100</v>
      </c>
      <c r="H132" s="56" t="s">
        <v>298</v>
      </c>
      <c r="I132" s="56" t="s">
        <v>102</v>
      </c>
      <c r="J132" s="55">
        <v>24</v>
      </c>
      <c r="K132" s="55">
        <v>24</v>
      </c>
      <c r="L132" s="56" t="s">
        <v>101</v>
      </c>
    </row>
    <row r="133" spans="1:12" ht="13.5" customHeight="1">
      <c r="A133" s="55">
        <v>51</v>
      </c>
      <c r="B133" s="56" t="s">
        <v>421</v>
      </c>
      <c r="C133" s="56" t="s">
        <v>307</v>
      </c>
      <c r="D133" s="55">
        <v>315</v>
      </c>
      <c r="E133" s="57">
        <v>0.11018108173337578</v>
      </c>
      <c r="G133" s="56" t="s">
        <v>309</v>
      </c>
      <c r="H133" s="56" t="s">
        <v>298</v>
      </c>
      <c r="I133" s="56" t="s">
        <v>77</v>
      </c>
      <c r="J133" s="55">
        <v>73</v>
      </c>
      <c r="K133" s="55">
        <v>73</v>
      </c>
      <c r="L133" s="56" t="s">
        <v>308</v>
      </c>
    </row>
    <row r="134" spans="1:12" ht="13.5" customHeight="1">
      <c r="A134" s="55">
        <v>51</v>
      </c>
      <c r="B134" s="56" t="s">
        <v>421</v>
      </c>
      <c r="C134" s="56" t="s">
        <v>259</v>
      </c>
      <c r="D134" s="55">
        <v>254</v>
      </c>
      <c r="E134" s="57">
        <v>0.0888444278104046</v>
      </c>
      <c r="G134" s="56" t="s">
        <v>259</v>
      </c>
      <c r="H134" s="56" t="s">
        <v>298</v>
      </c>
      <c r="I134" s="56" t="s">
        <v>102</v>
      </c>
      <c r="J134" s="55">
        <v>313</v>
      </c>
      <c r="K134" s="55">
        <v>313</v>
      </c>
      <c r="L134" s="56" t="s">
        <v>260</v>
      </c>
    </row>
    <row r="135" spans="1:12" ht="13.5" customHeight="1">
      <c r="A135" s="55">
        <v>52</v>
      </c>
      <c r="B135" s="56" t="s">
        <v>422</v>
      </c>
      <c r="C135" s="56" t="s">
        <v>64</v>
      </c>
      <c r="D135" s="55">
        <v>156721</v>
      </c>
      <c r="E135" s="57">
        <v>55.69232956059771</v>
      </c>
      <c r="F135" s="55">
        <v>7</v>
      </c>
      <c r="G135" s="56" t="s">
        <v>64</v>
      </c>
      <c r="H135" s="56" t="s">
        <v>261</v>
      </c>
      <c r="I135" s="56" t="s">
        <v>66</v>
      </c>
      <c r="J135" s="55">
        <v>2</v>
      </c>
      <c r="K135" s="55">
        <v>2</v>
      </c>
      <c r="L135" s="56" t="s">
        <v>65</v>
      </c>
    </row>
    <row r="136" spans="1:12" ht="13.5" customHeight="1">
      <c r="A136" s="55">
        <v>52</v>
      </c>
      <c r="B136" s="56" t="s">
        <v>422</v>
      </c>
      <c r="C136" s="56" t="s">
        <v>69</v>
      </c>
      <c r="D136" s="55">
        <v>110411</v>
      </c>
      <c r="E136" s="57">
        <v>39.23562125761802</v>
      </c>
      <c r="F136" s="55">
        <v>4</v>
      </c>
      <c r="G136" s="56" t="s">
        <v>69</v>
      </c>
      <c r="H136" s="56" t="s">
        <v>261</v>
      </c>
      <c r="I136" s="56" t="s">
        <v>71</v>
      </c>
      <c r="J136" s="55">
        <v>4</v>
      </c>
      <c r="K136" s="55">
        <v>4</v>
      </c>
      <c r="L136" s="56" t="s">
        <v>70</v>
      </c>
    </row>
    <row r="137" spans="1:12" ht="13.5" customHeight="1">
      <c r="A137" s="55">
        <v>52</v>
      </c>
      <c r="B137" s="56" t="s">
        <v>422</v>
      </c>
      <c r="C137" s="56" t="s">
        <v>72</v>
      </c>
      <c r="D137" s="55">
        <v>8164</v>
      </c>
      <c r="E137" s="57">
        <v>2.9011566958653896</v>
      </c>
      <c r="G137" s="56" t="s">
        <v>262</v>
      </c>
      <c r="H137" s="56" t="s">
        <v>261</v>
      </c>
      <c r="I137" s="56" t="s">
        <v>66</v>
      </c>
      <c r="J137" s="55">
        <v>3</v>
      </c>
      <c r="K137" s="55">
        <v>3</v>
      </c>
      <c r="L137" s="56" t="s">
        <v>73</v>
      </c>
    </row>
    <row r="138" spans="1:12" ht="13.5" customHeight="1">
      <c r="A138" s="55">
        <v>52</v>
      </c>
      <c r="B138" s="56" t="s">
        <v>422</v>
      </c>
      <c r="C138" s="56" t="s">
        <v>263</v>
      </c>
      <c r="D138" s="55">
        <v>1213</v>
      </c>
      <c r="E138" s="57">
        <v>0.43105133171052396</v>
      </c>
      <c r="G138" s="56" t="s">
        <v>263</v>
      </c>
      <c r="H138" s="56" t="s">
        <v>261</v>
      </c>
      <c r="I138" s="56" t="s">
        <v>85</v>
      </c>
      <c r="J138" s="55">
        <v>322</v>
      </c>
      <c r="K138" s="55">
        <v>322</v>
      </c>
      <c r="L138" s="56" t="s">
        <v>264</v>
      </c>
    </row>
    <row r="139" spans="1:12" ht="13.5" customHeight="1">
      <c r="A139" s="55">
        <v>52</v>
      </c>
      <c r="B139" s="56" t="s">
        <v>422</v>
      </c>
      <c r="C139" s="56" t="s">
        <v>201</v>
      </c>
      <c r="D139" s="55">
        <v>588</v>
      </c>
      <c r="E139" s="57">
        <v>0.20895151116717897</v>
      </c>
      <c r="G139" s="56" t="s">
        <v>203</v>
      </c>
      <c r="H139" s="56" t="s">
        <v>261</v>
      </c>
      <c r="I139" s="56" t="s">
        <v>102</v>
      </c>
      <c r="J139" s="55">
        <v>17</v>
      </c>
      <c r="K139" s="55">
        <v>17</v>
      </c>
      <c r="L139" s="56" t="s">
        <v>202</v>
      </c>
    </row>
    <row r="140" spans="1:12" ht="13.5" customHeight="1">
      <c r="A140" s="55">
        <v>52</v>
      </c>
      <c r="B140" s="56" t="s">
        <v>422</v>
      </c>
      <c r="C140" s="56" t="s">
        <v>228</v>
      </c>
      <c r="D140" s="55">
        <v>490</v>
      </c>
      <c r="E140" s="57">
        <v>0.17412625930598247</v>
      </c>
      <c r="G140" s="56" t="s">
        <v>228</v>
      </c>
      <c r="H140" s="56" t="s">
        <v>261</v>
      </c>
      <c r="I140" s="56" t="s">
        <v>77</v>
      </c>
      <c r="J140" s="55">
        <v>159</v>
      </c>
      <c r="K140" s="55">
        <v>159</v>
      </c>
      <c r="L140" s="56" t="s">
        <v>229</v>
      </c>
    </row>
    <row r="141" spans="1:12" ht="13.5" customHeight="1">
      <c r="A141" s="55">
        <v>53</v>
      </c>
      <c r="B141" s="56" t="s">
        <v>423</v>
      </c>
      <c r="C141" s="56" t="s">
        <v>64</v>
      </c>
      <c r="D141" s="55">
        <v>225394</v>
      </c>
      <c r="E141" s="57">
        <v>46.64012481842148</v>
      </c>
      <c r="F141" s="55">
        <v>6</v>
      </c>
      <c r="G141" s="56" t="s">
        <v>67</v>
      </c>
      <c r="H141" s="56" t="s">
        <v>68</v>
      </c>
      <c r="I141" s="56" t="s">
        <v>66</v>
      </c>
      <c r="J141" s="55">
        <v>2</v>
      </c>
      <c r="K141" s="55">
        <v>2</v>
      </c>
      <c r="L141" s="56" t="s">
        <v>65</v>
      </c>
    </row>
    <row r="142" spans="1:12" ht="13.5" customHeight="1">
      <c r="A142" s="55">
        <v>53</v>
      </c>
      <c r="B142" s="56" t="s">
        <v>423</v>
      </c>
      <c r="C142" s="56" t="s">
        <v>69</v>
      </c>
      <c r="D142" s="55">
        <v>183250</v>
      </c>
      <c r="E142" s="57">
        <v>37.9193894823098</v>
      </c>
      <c r="F142" s="55">
        <v>5</v>
      </c>
      <c r="G142" s="56" t="s">
        <v>69</v>
      </c>
      <c r="H142" s="56" t="s">
        <v>68</v>
      </c>
      <c r="I142" s="56" t="s">
        <v>71</v>
      </c>
      <c r="J142" s="55">
        <v>4</v>
      </c>
      <c r="K142" s="55">
        <v>4</v>
      </c>
      <c r="L142" s="56" t="s">
        <v>70</v>
      </c>
    </row>
    <row r="143" spans="1:12" ht="13.5" customHeight="1">
      <c r="A143" s="55">
        <v>53</v>
      </c>
      <c r="B143" s="56" t="s">
        <v>423</v>
      </c>
      <c r="C143" s="56" t="s">
        <v>72</v>
      </c>
      <c r="D143" s="55">
        <v>45688</v>
      </c>
      <c r="E143" s="57">
        <v>9.454084947709523</v>
      </c>
      <c r="F143" s="55">
        <v>1</v>
      </c>
      <c r="G143" s="56" t="s">
        <v>74</v>
      </c>
      <c r="H143" s="56" t="s">
        <v>68</v>
      </c>
      <c r="I143" s="56" t="s">
        <v>66</v>
      </c>
      <c r="J143" s="55">
        <v>3</v>
      </c>
      <c r="K143" s="55">
        <v>3</v>
      </c>
      <c r="L143" s="56" t="s">
        <v>73</v>
      </c>
    </row>
    <row r="144" spans="1:12" ht="13.5" customHeight="1">
      <c r="A144" s="55">
        <v>53</v>
      </c>
      <c r="B144" s="56" t="s">
        <v>423</v>
      </c>
      <c r="C144" s="56" t="s">
        <v>75</v>
      </c>
      <c r="D144" s="55">
        <v>15207</v>
      </c>
      <c r="E144" s="57">
        <v>3.146740277530615</v>
      </c>
      <c r="G144" s="56" t="s">
        <v>75</v>
      </c>
      <c r="H144" s="56" t="s">
        <v>68</v>
      </c>
      <c r="I144" s="56" t="s">
        <v>77</v>
      </c>
      <c r="J144" s="55">
        <v>66</v>
      </c>
      <c r="K144" s="55">
        <v>66</v>
      </c>
      <c r="L144" s="56" t="s">
        <v>76</v>
      </c>
    </row>
    <row r="145" spans="1:12" ht="13.5" customHeight="1">
      <c r="A145" s="55">
        <v>53</v>
      </c>
      <c r="B145" s="56" t="s">
        <v>423</v>
      </c>
      <c r="C145" s="56" t="s">
        <v>80</v>
      </c>
      <c r="D145" s="55">
        <v>2188</v>
      </c>
      <c r="E145" s="57">
        <v>0.4527564757833225</v>
      </c>
      <c r="G145" s="56" t="s">
        <v>82</v>
      </c>
      <c r="H145" s="56" t="s">
        <v>68</v>
      </c>
      <c r="I145" s="56" t="s">
        <v>66</v>
      </c>
      <c r="J145" s="55">
        <v>118</v>
      </c>
      <c r="K145" s="55">
        <v>118</v>
      </c>
      <c r="L145" s="56" t="s">
        <v>81</v>
      </c>
    </row>
    <row r="146" spans="1:12" ht="13.5" customHeight="1">
      <c r="A146" s="55">
        <v>53</v>
      </c>
      <c r="B146" s="56" t="s">
        <v>423</v>
      </c>
      <c r="C146" s="56" t="s">
        <v>78</v>
      </c>
      <c r="D146" s="55">
        <v>1742</v>
      </c>
      <c r="E146" s="57">
        <v>0.36046699305966534</v>
      </c>
      <c r="G146" s="56" t="s">
        <v>78</v>
      </c>
      <c r="H146" s="56" t="s">
        <v>68</v>
      </c>
      <c r="I146" s="56" t="s">
        <v>66</v>
      </c>
      <c r="J146" s="55">
        <v>478</v>
      </c>
      <c r="K146" s="55">
        <v>478</v>
      </c>
      <c r="L146" s="56" t="s">
        <v>79</v>
      </c>
    </row>
    <row r="147" spans="1:12" ht="13.5" customHeight="1">
      <c r="A147" s="55">
        <v>53</v>
      </c>
      <c r="B147" s="56" t="s">
        <v>423</v>
      </c>
      <c r="C147" s="56" t="s">
        <v>95</v>
      </c>
      <c r="D147" s="55">
        <v>775</v>
      </c>
      <c r="E147" s="57">
        <v>0.16036849576420245</v>
      </c>
      <c r="G147" s="56" t="s">
        <v>97</v>
      </c>
      <c r="H147" s="56" t="s">
        <v>68</v>
      </c>
      <c r="I147" s="56" t="s">
        <v>66</v>
      </c>
      <c r="J147" s="55">
        <v>104</v>
      </c>
      <c r="K147" s="55">
        <v>104</v>
      </c>
      <c r="L147" s="56" t="s">
        <v>96</v>
      </c>
    </row>
    <row r="148" spans="1:12" ht="13.5" customHeight="1">
      <c r="A148" s="55">
        <v>53</v>
      </c>
      <c r="B148" s="56" t="s">
        <v>423</v>
      </c>
      <c r="C148" s="56" t="s">
        <v>91</v>
      </c>
      <c r="D148" s="55">
        <v>737</v>
      </c>
      <c r="E148" s="57">
        <v>0.1525052662944738</v>
      </c>
      <c r="G148" s="56" t="s">
        <v>91</v>
      </c>
      <c r="H148" s="56" t="s">
        <v>68</v>
      </c>
      <c r="I148" s="56" t="s">
        <v>66</v>
      </c>
      <c r="J148" s="55">
        <v>68</v>
      </c>
      <c r="K148" s="55">
        <v>68</v>
      </c>
      <c r="L148" s="56" t="s">
        <v>92</v>
      </c>
    </row>
    <row r="149" spans="1:12" ht="13.5" customHeight="1">
      <c r="A149" s="55">
        <v>53</v>
      </c>
      <c r="B149" s="56" t="s">
        <v>423</v>
      </c>
      <c r="C149" s="56" t="s">
        <v>86</v>
      </c>
      <c r="D149" s="55">
        <v>638</v>
      </c>
      <c r="E149" s="57">
        <v>0.13201948425491764</v>
      </c>
      <c r="G149" s="56" t="s">
        <v>86</v>
      </c>
      <c r="H149" s="56" t="s">
        <v>68</v>
      </c>
      <c r="I149" s="56" t="s">
        <v>85</v>
      </c>
      <c r="J149" s="55">
        <v>480</v>
      </c>
      <c r="K149" s="55">
        <v>480</v>
      </c>
      <c r="L149" s="56" t="s">
        <v>87</v>
      </c>
    </row>
    <row r="150" spans="1:12" ht="13.5" customHeight="1">
      <c r="A150" s="55">
        <v>53</v>
      </c>
      <c r="B150" s="56" t="s">
        <v>423</v>
      </c>
      <c r="C150" s="56" t="s">
        <v>88</v>
      </c>
      <c r="D150" s="55">
        <v>552</v>
      </c>
      <c r="E150" s="57">
        <v>0.11422375440237387</v>
      </c>
      <c r="G150" s="56" t="s">
        <v>90</v>
      </c>
      <c r="H150" s="56" t="s">
        <v>68</v>
      </c>
      <c r="I150" s="56" t="s">
        <v>66</v>
      </c>
      <c r="J150" s="55">
        <v>448</v>
      </c>
      <c r="K150" s="55">
        <v>448</v>
      </c>
      <c r="L150" s="56" t="s">
        <v>89</v>
      </c>
    </row>
    <row r="151" spans="1:12" ht="13.5" customHeight="1">
      <c r="A151" s="55">
        <v>53</v>
      </c>
      <c r="B151" s="56" t="s">
        <v>423</v>
      </c>
      <c r="C151" s="56" t="s">
        <v>98</v>
      </c>
      <c r="D151" s="55">
        <v>454</v>
      </c>
      <c r="E151" s="57">
        <v>0.09394489945412633</v>
      </c>
      <c r="G151" s="56" t="s">
        <v>98</v>
      </c>
      <c r="H151" s="56" t="s">
        <v>68</v>
      </c>
      <c r="I151" s="56" t="s">
        <v>71</v>
      </c>
      <c r="J151" s="55">
        <v>481</v>
      </c>
      <c r="K151" s="55">
        <v>481</v>
      </c>
      <c r="L151" s="56" t="s">
        <v>99</v>
      </c>
    </row>
    <row r="152" spans="1:12" ht="13.5" customHeight="1">
      <c r="A152" s="55">
        <v>53</v>
      </c>
      <c r="B152" s="56" t="s">
        <v>423</v>
      </c>
      <c r="C152" s="56" t="s">
        <v>93</v>
      </c>
      <c r="D152" s="55">
        <v>390</v>
      </c>
      <c r="E152" s="57">
        <v>0.08070156561037284</v>
      </c>
      <c r="G152" s="56" t="s">
        <v>93</v>
      </c>
      <c r="H152" s="56" t="s">
        <v>68</v>
      </c>
      <c r="I152" s="56" t="s">
        <v>66</v>
      </c>
      <c r="J152" s="55">
        <v>139</v>
      </c>
      <c r="K152" s="55">
        <v>139</v>
      </c>
      <c r="L152" s="56" t="s">
        <v>94</v>
      </c>
    </row>
    <row r="153" spans="1:12" ht="13.5" customHeight="1">
      <c r="A153" s="55">
        <v>53</v>
      </c>
      <c r="B153" s="56" t="s">
        <v>423</v>
      </c>
      <c r="C153" s="56" t="s">
        <v>100</v>
      </c>
      <c r="D153" s="55">
        <v>361</v>
      </c>
      <c r="E153" s="57">
        <v>0.07470067996242204</v>
      </c>
      <c r="G153" s="56" t="s">
        <v>100</v>
      </c>
      <c r="H153" s="56" t="s">
        <v>68</v>
      </c>
      <c r="I153" s="56" t="s">
        <v>102</v>
      </c>
      <c r="J153" s="55">
        <v>24</v>
      </c>
      <c r="K153" s="55">
        <v>24</v>
      </c>
      <c r="L153" s="56" t="s">
        <v>101</v>
      </c>
    </row>
    <row r="154" spans="1:12" ht="13.5" customHeight="1">
      <c r="A154" s="55">
        <v>54</v>
      </c>
      <c r="B154" s="56" t="s">
        <v>424</v>
      </c>
      <c r="C154" s="56" t="s">
        <v>69</v>
      </c>
      <c r="D154" s="55">
        <v>304779</v>
      </c>
      <c r="E154" s="57">
        <v>45.50651886978386</v>
      </c>
      <c r="F154" s="55">
        <v>12</v>
      </c>
      <c r="G154" s="56" t="s">
        <v>69</v>
      </c>
      <c r="H154" s="56" t="s">
        <v>327</v>
      </c>
      <c r="I154" s="56" t="s">
        <v>71</v>
      </c>
      <c r="J154" s="55">
        <v>4</v>
      </c>
      <c r="K154" s="55">
        <v>4</v>
      </c>
      <c r="L154" s="56" t="s">
        <v>70</v>
      </c>
    </row>
    <row r="155" spans="1:12" ht="13.5" customHeight="1">
      <c r="A155" s="55">
        <v>54</v>
      </c>
      <c r="B155" s="56" t="s">
        <v>424</v>
      </c>
      <c r="C155" s="56" t="s">
        <v>64</v>
      </c>
      <c r="D155" s="55">
        <v>204779</v>
      </c>
      <c r="E155" s="57">
        <v>30.57552990079851</v>
      </c>
      <c r="F155" s="55">
        <v>8</v>
      </c>
      <c r="G155" s="56" t="s">
        <v>328</v>
      </c>
      <c r="H155" s="56" t="s">
        <v>327</v>
      </c>
      <c r="I155" s="56" t="s">
        <v>66</v>
      </c>
      <c r="J155" s="55">
        <v>2</v>
      </c>
      <c r="K155" s="55">
        <v>2</v>
      </c>
      <c r="L155" s="56" t="s">
        <v>65</v>
      </c>
    </row>
    <row r="156" spans="1:12" ht="13.5" customHeight="1">
      <c r="A156" s="55">
        <v>54</v>
      </c>
      <c r="B156" s="56" t="s">
        <v>424</v>
      </c>
      <c r="C156" s="56" t="s">
        <v>329</v>
      </c>
      <c r="D156" s="55">
        <v>105344</v>
      </c>
      <c r="E156" s="57">
        <v>15.728901019487926</v>
      </c>
      <c r="F156" s="55">
        <v>4</v>
      </c>
      <c r="G156" s="56" t="s">
        <v>329</v>
      </c>
      <c r="H156" s="56" t="s">
        <v>327</v>
      </c>
      <c r="I156" s="56" t="s">
        <v>77</v>
      </c>
      <c r="J156" s="55">
        <v>26</v>
      </c>
      <c r="K156" s="55">
        <v>26</v>
      </c>
      <c r="L156" s="56" t="s">
        <v>330</v>
      </c>
    </row>
    <row r="157" spans="1:12" ht="13.5" customHeight="1">
      <c r="A157" s="55">
        <v>54</v>
      </c>
      <c r="B157" s="56" t="s">
        <v>424</v>
      </c>
      <c r="C157" s="56" t="s">
        <v>331</v>
      </c>
      <c r="D157" s="55">
        <v>15653</v>
      </c>
      <c r="E157" s="57">
        <v>2.337147703315277</v>
      </c>
      <c r="G157" s="56" t="s">
        <v>331</v>
      </c>
      <c r="H157" s="56" t="s">
        <v>327</v>
      </c>
      <c r="I157" s="56" t="s">
        <v>85</v>
      </c>
      <c r="J157" s="55">
        <v>116</v>
      </c>
      <c r="K157" s="55">
        <v>116</v>
      </c>
      <c r="L157" s="56" t="s">
        <v>332</v>
      </c>
    </row>
    <row r="158" spans="1:12" ht="13.5" customHeight="1">
      <c r="A158" s="55">
        <v>54</v>
      </c>
      <c r="B158" s="56" t="s">
        <v>424</v>
      </c>
      <c r="C158" s="56" t="s">
        <v>78</v>
      </c>
      <c r="D158" s="55">
        <v>11345</v>
      </c>
      <c r="E158" s="57">
        <v>1.693920698531388</v>
      </c>
      <c r="G158" s="56" t="s">
        <v>78</v>
      </c>
      <c r="H158" s="56" t="s">
        <v>327</v>
      </c>
      <c r="I158" s="56" t="s">
        <v>66</v>
      </c>
      <c r="J158" s="55">
        <v>478</v>
      </c>
      <c r="K158" s="55">
        <v>478</v>
      </c>
      <c r="L158" s="56" t="s">
        <v>79</v>
      </c>
    </row>
    <row r="159" spans="1:12" ht="13.5" customHeight="1">
      <c r="A159" s="55">
        <v>54</v>
      </c>
      <c r="B159" s="56" t="s">
        <v>424</v>
      </c>
      <c r="C159" s="56" t="s">
        <v>72</v>
      </c>
      <c r="D159" s="55">
        <v>7348</v>
      </c>
      <c r="E159" s="57">
        <v>1.0971290694410436</v>
      </c>
      <c r="G159" s="56" t="s">
        <v>333</v>
      </c>
      <c r="H159" s="56" t="s">
        <v>327</v>
      </c>
      <c r="I159" s="56" t="s">
        <v>66</v>
      </c>
      <c r="J159" s="55">
        <v>3</v>
      </c>
      <c r="K159" s="55">
        <v>3</v>
      </c>
      <c r="L159" s="56" t="s">
        <v>73</v>
      </c>
    </row>
    <row r="160" spans="1:12" ht="13.5" customHeight="1">
      <c r="A160" s="55">
        <v>54</v>
      </c>
      <c r="B160" s="56" t="s">
        <v>424</v>
      </c>
      <c r="C160" s="56" t="s">
        <v>145</v>
      </c>
      <c r="D160" s="55">
        <v>3109</v>
      </c>
      <c r="E160" s="57">
        <v>0.46420444704575453</v>
      </c>
      <c r="G160" s="56" t="s">
        <v>334</v>
      </c>
      <c r="H160" s="56" t="s">
        <v>327</v>
      </c>
      <c r="I160" s="56" t="s">
        <v>66</v>
      </c>
      <c r="J160" s="55">
        <v>137</v>
      </c>
      <c r="K160" s="55">
        <v>137</v>
      </c>
      <c r="L160" s="56" t="s">
        <v>146</v>
      </c>
    </row>
    <row r="161" spans="1:12" ht="13.5" customHeight="1">
      <c r="A161" s="55">
        <v>54</v>
      </c>
      <c r="B161" s="56" t="s">
        <v>424</v>
      </c>
      <c r="C161" s="56" t="s">
        <v>292</v>
      </c>
      <c r="D161" s="55">
        <v>1165</v>
      </c>
      <c r="E161" s="57">
        <v>0.17394602148867933</v>
      </c>
      <c r="G161" s="56" t="s">
        <v>292</v>
      </c>
      <c r="H161" s="56" t="s">
        <v>327</v>
      </c>
      <c r="I161" s="56" t="s">
        <v>141</v>
      </c>
      <c r="J161" s="55">
        <v>425</v>
      </c>
      <c r="K161" s="55">
        <v>425</v>
      </c>
      <c r="L161" s="56" t="s">
        <v>293</v>
      </c>
    </row>
    <row r="162" spans="1:12" ht="13.5" customHeight="1">
      <c r="A162" s="55">
        <v>54</v>
      </c>
      <c r="B162" s="56" t="s">
        <v>424</v>
      </c>
      <c r="C162" s="56" t="s">
        <v>335</v>
      </c>
      <c r="D162" s="55">
        <v>860</v>
      </c>
      <c r="E162" s="57">
        <v>0.128406505133274</v>
      </c>
      <c r="G162" s="56" t="s">
        <v>335</v>
      </c>
      <c r="H162" s="56" t="s">
        <v>327</v>
      </c>
      <c r="I162" s="56" t="s">
        <v>77</v>
      </c>
      <c r="J162" s="55">
        <v>144</v>
      </c>
      <c r="K162" s="55">
        <v>144</v>
      </c>
      <c r="L162" s="56" t="s">
        <v>336</v>
      </c>
    </row>
    <row r="163" spans="1:12" ht="13.5" customHeight="1">
      <c r="A163" s="55">
        <v>54</v>
      </c>
      <c r="B163" s="56" t="s">
        <v>424</v>
      </c>
      <c r="C163" s="56" t="s">
        <v>337</v>
      </c>
      <c r="D163" s="55">
        <v>666</v>
      </c>
      <c r="E163" s="57">
        <v>0.09944038653344243</v>
      </c>
      <c r="G163" s="56" t="s">
        <v>337</v>
      </c>
      <c r="H163" s="56" t="s">
        <v>327</v>
      </c>
      <c r="I163" s="56" t="s">
        <v>77</v>
      </c>
      <c r="J163" s="55">
        <v>424</v>
      </c>
      <c r="K163" s="55">
        <v>424</v>
      </c>
      <c r="L163" s="56" t="s">
        <v>338</v>
      </c>
    </row>
    <row r="164" spans="1:12" ht="13.5" customHeight="1">
      <c r="A164" s="55">
        <v>54</v>
      </c>
      <c r="B164" s="56" t="s">
        <v>424</v>
      </c>
      <c r="C164" s="56" t="s">
        <v>93</v>
      </c>
      <c r="D164" s="55">
        <v>463</v>
      </c>
      <c r="E164" s="57">
        <v>0.06913047892640217</v>
      </c>
      <c r="G164" s="56" t="s">
        <v>93</v>
      </c>
      <c r="H164" s="56" t="s">
        <v>327</v>
      </c>
      <c r="I164" s="56" t="s">
        <v>66</v>
      </c>
      <c r="J164" s="55">
        <v>139</v>
      </c>
      <c r="K164" s="55">
        <v>139</v>
      </c>
      <c r="L164" s="56" t="s">
        <v>94</v>
      </c>
    </row>
    <row r="165" spans="1:12" ht="13.5" customHeight="1">
      <c r="A165" s="55">
        <v>54</v>
      </c>
      <c r="B165" s="56" t="s">
        <v>424</v>
      </c>
      <c r="C165" s="56" t="s">
        <v>98</v>
      </c>
      <c r="D165" s="55">
        <v>420</v>
      </c>
      <c r="E165" s="57">
        <v>0.06271015366973846</v>
      </c>
      <c r="G165" s="56" t="s">
        <v>98</v>
      </c>
      <c r="H165" s="56" t="s">
        <v>327</v>
      </c>
      <c r="I165" s="56" t="s">
        <v>71</v>
      </c>
      <c r="J165" s="55">
        <v>481</v>
      </c>
      <c r="K165" s="55">
        <v>481</v>
      </c>
      <c r="L165" s="56" t="s">
        <v>99</v>
      </c>
    </row>
    <row r="166" spans="1:12" ht="13.5" customHeight="1">
      <c r="A166" s="55">
        <v>54</v>
      </c>
      <c r="B166" s="56" t="s">
        <v>424</v>
      </c>
      <c r="C166" s="56" t="s">
        <v>341</v>
      </c>
      <c r="D166" s="55">
        <v>362</v>
      </c>
      <c r="E166" s="57">
        <v>0.054050180067726966</v>
      </c>
      <c r="G166" s="56" t="s">
        <v>341</v>
      </c>
      <c r="H166" s="56" t="s">
        <v>327</v>
      </c>
      <c r="I166" s="56" t="s">
        <v>77</v>
      </c>
      <c r="J166" s="55">
        <v>140</v>
      </c>
      <c r="K166" s="55">
        <v>140</v>
      </c>
      <c r="L166" s="56" t="s">
        <v>342</v>
      </c>
    </row>
    <row r="167" spans="1:12" ht="13.5" customHeight="1">
      <c r="A167" s="55">
        <v>54</v>
      </c>
      <c r="B167" s="56" t="s">
        <v>424</v>
      </c>
      <c r="C167" s="56" t="s">
        <v>347</v>
      </c>
      <c r="D167" s="55">
        <v>230</v>
      </c>
      <c r="E167" s="57">
        <v>0.034341274628666305</v>
      </c>
      <c r="G167" s="56" t="s">
        <v>347</v>
      </c>
      <c r="H167" s="56" t="s">
        <v>327</v>
      </c>
      <c r="I167" s="56" t="s">
        <v>141</v>
      </c>
      <c r="J167" s="55">
        <v>492</v>
      </c>
      <c r="K167" s="55">
        <v>492</v>
      </c>
      <c r="L167" s="56" t="s">
        <v>348</v>
      </c>
    </row>
    <row r="168" spans="1:12" ht="13.5" customHeight="1">
      <c r="A168" s="55">
        <v>54</v>
      </c>
      <c r="B168" s="56" t="s">
        <v>424</v>
      </c>
      <c r="C168" s="56" t="s">
        <v>257</v>
      </c>
      <c r="D168" s="55">
        <v>228</v>
      </c>
      <c r="E168" s="57">
        <v>0.0340426548492866</v>
      </c>
      <c r="G168" s="56" t="s">
        <v>257</v>
      </c>
      <c r="H168" s="56" t="s">
        <v>327</v>
      </c>
      <c r="I168" s="56" t="s">
        <v>71</v>
      </c>
      <c r="J168" s="55">
        <v>124</v>
      </c>
      <c r="K168" s="55">
        <v>124</v>
      </c>
      <c r="L168" s="56" t="s">
        <v>258</v>
      </c>
    </row>
    <row r="169" spans="1:12" ht="13.5" customHeight="1">
      <c r="A169" s="55">
        <v>55</v>
      </c>
      <c r="B169" s="56" t="s">
        <v>425</v>
      </c>
      <c r="C169" s="56" t="s">
        <v>64</v>
      </c>
      <c r="D169" s="55">
        <v>66164</v>
      </c>
      <c r="E169" s="57">
        <v>50.91065781272843</v>
      </c>
      <c r="F169" s="55">
        <v>4</v>
      </c>
      <c r="G169" s="56" t="s">
        <v>64</v>
      </c>
      <c r="H169" s="56" t="s">
        <v>261</v>
      </c>
      <c r="I169" s="56" t="s">
        <v>66</v>
      </c>
      <c r="J169" s="55">
        <v>2</v>
      </c>
      <c r="K169" s="55">
        <v>2</v>
      </c>
      <c r="L169" s="56" t="s">
        <v>65</v>
      </c>
    </row>
    <row r="170" spans="1:12" ht="13.5" customHeight="1">
      <c r="A170" s="55">
        <v>55</v>
      </c>
      <c r="B170" s="56" t="s">
        <v>425</v>
      </c>
      <c r="C170" s="56" t="s">
        <v>69</v>
      </c>
      <c r="D170" s="55">
        <v>58059</v>
      </c>
      <c r="E170" s="57">
        <v>44.67417148221389</v>
      </c>
      <c r="F170" s="55">
        <v>4</v>
      </c>
      <c r="G170" s="56" t="s">
        <v>69</v>
      </c>
      <c r="H170" s="56" t="s">
        <v>261</v>
      </c>
      <c r="I170" s="56" t="s">
        <v>71</v>
      </c>
      <c r="J170" s="55">
        <v>4</v>
      </c>
      <c r="K170" s="55">
        <v>4</v>
      </c>
      <c r="L170" s="56" t="s">
        <v>70</v>
      </c>
    </row>
    <row r="171" spans="1:12" ht="13.5" customHeight="1">
      <c r="A171" s="55">
        <v>55</v>
      </c>
      <c r="B171" s="56" t="s">
        <v>425</v>
      </c>
      <c r="C171" s="56" t="s">
        <v>72</v>
      </c>
      <c r="D171" s="55">
        <v>3557</v>
      </c>
      <c r="E171" s="57">
        <v>2.736974938635437</v>
      </c>
      <c r="G171" s="56" t="s">
        <v>262</v>
      </c>
      <c r="H171" s="56" t="s">
        <v>261</v>
      </c>
      <c r="I171" s="56" t="s">
        <v>66</v>
      </c>
      <c r="J171" s="55">
        <v>3</v>
      </c>
      <c r="K171" s="55">
        <v>3</v>
      </c>
      <c r="L171" s="56" t="s">
        <v>73</v>
      </c>
    </row>
    <row r="172" spans="1:12" ht="13.5" customHeight="1">
      <c r="A172" s="55">
        <v>55</v>
      </c>
      <c r="B172" s="56" t="s">
        <v>425</v>
      </c>
      <c r="C172" s="56" t="s">
        <v>228</v>
      </c>
      <c r="D172" s="55">
        <v>543</v>
      </c>
      <c r="E172" s="57">
        <v>0.41781765298820417</v>
      </c>
      <c r="G172" s="56" t="s">
        <v>228</v>
      </c>
      <c r="H172" s="56" t="s">
        <v>261</v>
      </c>
      <c r="I172" s="56" t="s">
        <v>77</v>
      </c>
      <c r="J172" s="55">
        <v>159</v>
      </c>
      <c r="K172" s="55">
        <v>159</v>
      </c>
      <c r="L172" s="56" t="s">
        <v>229</v>
      </c>
    </row>
    <row r="173" spans="1:12" ht="13.5" customHeight="1">
      <c r="A173" s="55">
        <v>56</v>
      </c>
      <c r="B173" s="56" t="s">
        <v>426</v>
      </c>
      <c r="C173" s="56" t="s">
        <v>269</v>
      </c>
      <c r="D173" s="55">
        <v>104840</v>
      </c>
      <c r="E173" s="57">
        <v>38.191826133205105</v>
      </c>
      <c r="F173" s="55">
        <v>7</v>
      </c>
      <c r="G173" s="56" t="s">
        <v>269</v>
      </c>
      <c r="H173" s="56" t="s">
        <v>271</v>
      </c>
      <c r="I173" s="56" t="s">
        <v>85</v>
      </c>
      <c r="J173" s="55">
        <v>6</v>
      </c>
      <c r="K173" s="55">
        <v>6</v>
      </c>
      <c r="L173" s="56" t="s">
        <v>270</v>
      </c>
    </row>
    <row r="174" spans="1:12" ht="13.5" customHeight="1">
      <c r="A174" s="55">
        <v>56</v>
      </c>
      <c r="B174" s="56" t="s">
        <v>426</v>
      </c>
      <c r="C174" s="56" t="s">
        <v>64</v>
      </c>
      <c r="D174" s="55">
        <v>60755</v>
      </c>
      <c r="E174" s="57">
        <v>22.132243387284205</v>
      </c>
      <c r="F174" s="55">
        <v>4</v>
      </c>
      <c r="G174" s="56" t="s">
        <v>272</v>
      </c>
      <c r="H174" s="56" t="s">
        <v>271</v>
      </c>
      <c r="I174" s="56" t="s">
        <v>66</v>
      </c>
      <c r="J174" s="55">
        <v>2</v>
      </c>
      <c r="K174" s="55">
        <v>2</v>
      </c>
      <c r="L174" s="56" t="s">
        <v>65</v>
      </c>
    </row>
    <row r="175" spans="1:12" ht="13.5" customHeight="1">
      <c r="A175" s="55">
        <v>56</v>
      </c>
      <c r="B175" s="56" t="s">
        <v>426</v>
      </c>
      <c r="C175" s="56" t="s">
        <v>273</v>
      </c>
      <c r="D175" s="55">
        <v>52799</v>
      </c>
      <c r="E175" s="57">
        <v>19.233977756649143</v>
      </c>
      <c r="F175" s="55">
        <v>4</v>
      </c>
      <c r="G175" s="56" t="s">
        <v>275</v>
      </c>
      <c r="H175" s="56" t="s">
        <v>271</v>
      </c>
      <c r="I175" s="56" t="s">
        <v>77</v>
      </c>
      <c r="J175" s="55">
        <v>10</v>
      </c>
      <c r="K175" s="55">
        <v>10</v>
      </c>
      <c r="L175" s="56" t="s">
        <v>274</v>
      </c>
    </row>
    <row r="176" spans="1:12" ht="13.5" customHeight="1">
      <c r="A176" s="55">
        <v>56</v>
      </c>
      <c r="B176" s="56" t="s">
        <v>426</v>
      </c>
      <c r="C176" s="56" t="s">
        <v>72</v>
      </c>
      <c r="D176" s="55">
        <v>20978</v>
      </c>
      <c r="E176" s="57">
        <v>7.642008094452277</v>
      </c>
      <c r="F176" s="55">
        <v>1</v>
      </c>
      <c r="G176" s="56" t="s">
        <v>276</v>
      </c>
      <c r="H176" s="56" t="s">
        <v>271</v>
      </c>
      <c r="I176" s="56" t="s">
        <v>66</v>
      </c>
      <c r="J176" s="55">
        <v>3</v>
      </c>
      <c r="K176" s="55">
        <v>3</v>
      </c>
      <c r="L176" s="56" t="s">
        <v>73</v>
      </c>
    </row>
    <row r="177" spans="1:12" ht="13.5" customHeight="1">
      <c r="A177" s="55">
        <v>56</v>
      </c>
      <c r="B177" s="56" t="s">
        <v>426</v>
      </c>
      <c r="C177" s="56" t="s">
        <v>69</v>
      </c>
      <c r="D177" s="55">
        <v>19808</v>
      </c>
      <c r="E177" s="57">
        <v>7.2157925605353554</v>
      </c>
      <c r="F177" s="55">
        <v>1</v>
      </c>
      <c r="G177" s="56" t="s">
        <v>69</v>
      </c>
      <c r="H177" s="56" t="s">
        <v>271</v>
      </c>
      <c r="I177" s="56" t="s">
        <v>71</v>
      </c>
      <c r="J177" s="55">
        <v>4</v>
      </c>
      <c r="K177" s="55">
        <v>4</v>
      </c>
      <c r="L177" s="56" t="s">
        <v>70</v>
      </c>
    </row>
    <row r="178" spans="1:12" ht="13.5" customHeight="1">
      <c r="A178" s="55">
        <v>56</v>
      </c>
      <c r="B178" s="56" t="s">
        <v>426</v>
      </c>
      <c r="C178" s="56" t="s">
        <v>88</v>
      </c>
      <c r="D178" s="55">
        <v>2584</v>
      </c>
      <c r="E178" s="57">
        <v>0.9413170424284814</v>
      </c>
      <c r="G178" s="56" t="s">
        <v>90</v>
      </c>
      <c r="H178" s="56" t="s">
        <v>271</v>
      </c>
      <c r="I178" s="56" t="s">
        <v>66</v>
      </c>
      <c r="J178" s="55">
        <v>448</v>
      </c>
      <c r="K178" s="55">
        <v>448</v>
      </c>
      <c r="L178" s="56" t="s">
        <v>89</v>
      </c>
    </row>
    <row r="179" spans="1:12" ht="13.5" customHeight="1">
      <c r="A179" s="55">
        <v>56</v>
      </c>
      <c r="B179" s="56" t="s">
        <v>426</v>
      </c>
      <c r="C179" s="56" t="s">
        <v>282</v>
      </c>
      <c r="D179" s="55">
        <v>1837</v>
      </c>
      <c r="E179" s="57">
        <v>0.6691948169276781</v>
      </c>
      <c r="G179" s="56" t="s">
        <v>284</v>
      </c>
      <c r="H179" s="56" t="s">
        <v>271</v>
      </c>
      <c r="I179" s="56" t="s">
        <v>66</v>
      </c>
      <c r="J179" s="55">
        <v>119</v>
      </c>
      <c r="K179" s="55">
        <v>119</v>
      </c>
      <c r="L179" s="56" t="s">
        <v>283</v>
      </c>
    </row>
    <row r="180" spans="1:12" ht="13.5" customHeight="1">
      <c r="A180" s="55">
        <v>56</v>
      </c>
      <c r="B180" s="56" t="s">
        <v>426</v>
      </c>
      <c r="C180" s="56" t="s">
        <v>280</v>
      </c>
      <c r="D180" s="55">
        <v>1193</v>
      </c>
      <c r="E180" s="57">
        <v>0.43459412988280893</v>
      </c>
      <c r="G180" s="56" t="s">
        <v>280</v>
      </c>
      <c r="H180" s="56" t="s">
        <v>271</v>
      </c>
      <c r="I180" s="56" t="s">
        <v>85</v>
      </c>
      <c r="J180" s="55">
        <v>450</v>
      </c>
      <c r="K180" s="55">
        <v>450</v>
      </c>
      <c r="L180" s="56" t="s">
        <v>281</v>
      </c>
    </row>
    <row r="181" spans="1:12" ht="13.5" customHeight="1">
      <c r="A181" s="55">
        <v>56</v>
      </c>
      <c r="B181" s="56" t="s">
        <v>426</v>
      </c>
      <c r="C181" s="56" t="s">
        <v>218</v>
      </c>
      <c r="D181" s="55">
        <v>1020</v>
      </c>
      <c r="E181" s="57">
        <v>0.3715725167480848</v>
      </c>
      <c r="G181" s="56" t="s">
        <v>218</v>
      </c>
      <c r="H181" s="56" t="s">
        <v>271</v>
      </c>
      <c r="I181" s="56" t="s">
        <v>141</v>
      </c>
      <c r="J181" s="55">
        <v>449</v>
      </c>
      <c r="K181" s="55">
        <v>449</v>
      </c>
      <c r="L181" s="56" t="s">
        <v>219</v>
      </c>
    </row>
    <row r="182" spans="1:12" ht="13.5" customHeight="1">
      <c r="A182" s="55">
        <v>56</v>
      </c>
      <c r="B182" s="56" t="s">
        <v>426</v>
      </c>
      <c r="C182" s="56" t="s">
        <v>143</v>
      </c>
      <c r="D182" s="55">
        <v>626</v>
      </c>
      <c r="E182" s="57">
        <v>0.2280435249846089</v>
      </c>
      <c r="G182" s="56" t="s">
        <v>143</v>
      </c>
      <c r="H182" s="56" t="s">
        <v>271</v>
      </c>
      <c r="I182" s="56" t="s">
        <v>141</v>
      </c>
      <c r="J182" s="55">
        <v>279</v>
      </c>
      <c r="K182" s="55">
        <v>279</v>
      </c>
      <c r="L182" s="56" t="s">
        <v>144</v>
      </c>
    </row>
    <row r="183" spans="1:12" ht="13.5" customHeight="1">
      <c r="A183" s="55">
        <v>56</v>
      </c>
      <c r="B183" s="56" t="s">
        <v>426</v>
      </c>
      <c r="C183" s="56" t="s">
        <v>158</v>
      </c>
      <c r="D183" s="55">
        <v>601</v>
      </c>
      <c r="E183" s="57">
        <v>0.21893635545646956</v>
      </c>
      <c r="G183" s="56" t="s">
        <v>158</v>
      </c>
      <c r="H183" s="56" t="s">
        <v>271</v>
      </c>
      <c r="I183" s="56" t="s">
        <v>160</v>
      </c>
      <c r="J183" s="55">
        <v>84</v>
      </c>
      <c r="K183" s="55">
        <v>84</v>
      </c>
      <c r="L183" s="56" t="s">
        <v>159</v>
      </c>
    </row>
    <row r="184" spans="1:12" ht="13.5" customHeight="1">
      <c r="A184" s="55">
        <v>56</v>
      </c>
      <c r="B184" s="56" t="s">
        <v>426</v>
      </c>
      <c r="C184" s="56" t="s">
        <v>278</v>
      </c>
      <c r="D184" s="55">
        <v>546</v>
      </c>
      <c r="E184" s="57">
        <v>0.19890058249456302</v>
      </c>
      <c r="G184" s="56" t="s">
        <v>278</v>
      </c>
      <c r="H184" s="56" t="s">
        <v>271</v>
      </c>
      <c r="I184" s="56" t="s">
        <v>141</v>
      </c>
      <c r="J184" s="55">
        <v>338</v>
      </c>
      <c r="K184" s="55">
        <v>338</v>
      </c>
      <c r="L184" s="56" t="s">
        <v>279</v>
      </c>
    </row>
    <row r="185" spans="1:12" ht="13.5" customHeight="1">
      <c r="A185" s="55">
        <v>56</v>
      </c>
      <c r="B185" s="56" t="s">
        <v>426</v>
      </c>
      <c r="C185" s="56" t="s">
        <v>95</v>
      </c>
      <c r="D185" s="55">
        <v>393</v>
      </c>
      <c r="E185" s="57">
        <v>0.14316470498235032</v>
      </c>
      <c r="G185" s="56" t="s">
        <v>184</v>
      </c>
      <c r="H185" s="56" t="s">
        <v>271</v>
      </c>
      <c r="I185" s="56" t="s">
        <v>66</v>
      </c>
      <c r="J185" s="55">
        <v>104</v>
      </c>
      <c r="K185" s="55">
        <v>104</v>
      </c>
      <c r="L185" s="56" t="s">
        <v>96</v>
      </c>
    </row>
    <row r="186" spans="1:12" ht="13.5" customHeight="1">
      <c r="A186" s="55">
        <v>56</v>
      </c>
      <c r="B186" s="56" t="s">
        <v>426</v>
      </c>
      <c r="C186" s="56" t="s">
        <v>292</v>
      </c>
      <c r="D186" s="55">
        <v>325</v>
      </c>
      <c r="E186" s="57">
        <v>0.11839320386581133</v>
      </c>
      <c r="G186" s="56" t="s">
        <v>292</v>
      </c>
      <c r="H186" s="56" t="s">
        <v>271</v>
      </c>
      <c r="I186" s="56" t="s">
        <v>141</v>
      </c>
      <c r="J186" s="55">
        <v>425</v>
      </c>
      <c r="K186" s="55">
        <v>425</v>
      </c>
      <c r="L186" s="56" t="s">
        <v>293</v>
      </c>
    </row>
    <row r="187" spans="1:12" ht="13.5" customHeight="1">
      <c r="A187" s="55">
        <v>56</v>
      </c>
      <c r="B187" s="56" t="s">
        <v>426</v>
      </c>
      <c r="C187" s="56" t="s">
        <v>106</v>
      </c>
      <c r="D187" s="55">
        <v>220</v>
      </c>
      <c r="E187" s="57">
        <v>0.08014309184762612</v>
      </c>
      <c r="G187" s="56" t="s">
        <v>285</v>
      </c>
      <c r="H187" s="56" t="s">
        <v>271</v>
      </c>
      <c r="I187" s="56" t="s">
        <v>71</v>
      </c>
      <c r="J187" s="55">
        <v>258</v>
      </c>
      <c r="K187" s="55">
        <v>258</v>
      </c>
      <c r="L187" s="56" t="s">
        <v>107</v>
      </c>
    </row>
    <row r="188" spans="1:12" ht="13.5" customHeight="1">
      <c r="A188" s="55">
        <v>56</v>
      </c>
      <c r="B188" s="56" t="s">
        <v>426</v>
      </c>
      <c r="C188" s="56" t="s">
        <v>128</v>
      </c>
      <c r="D188" s="55">
        <v>212</v>
      </c>
      <c r="E188" s="57">
        <v>0.07722879759862154</v>
      </c>
      <c r="G188" s="56" t="s">
        <v>286</v>
      </c>
      <c r="H188" s="56" t="s">
        <v>271</v>
      </c>
      <c r="I188" s="56" t="s">
        <v>102</v>
      </c>
      <c r="J188" s="55">
        <v>238</v>
      </c>
      <c r="K188" s="55">
        <v>238</v>
      </c>
      <c r="L188" s="56" t="s">
        <v>129</v>
      </c>
    </row>
    <row r="189" spans="1:12" ht="13.5" customHeight="1">
      <c r="A189" s="55">
        <v>56</v>
      </c>
      <c r="B189" s="56" t="s">
        <v>426</v>
      </c>
      <c r="C189" s="56" t="s">
        <v>288</v>
      </c>
      <c r="D189" s="55">
        <v>133</v>
      </c>
      <c r="E189" s="57">
        <v>0.048450141889701245</v>
      </c>
      <c r="G189" s="56" t="s">
        <v>288</v>
      </c>
      <c r="H189" s="56" t="s">
        <v>271</v>
      </c>
      <c r="I189" s="56" t="s">
        <v>102</v>
      </c>
      <c r="J189" s="55">
        <v>340</v>
      </c>
      <c r="K189" s="55">
        <v>340</v>
      </c>
      <c r="L189" s="56" t="s">
        <v>289</v>
      </c>
    </row>
    <row r="190" spans="1:12" ht="13.5" customHeight="1">
      <c r="A190" s="55">
        <v>56</v>
      </c>
      <c r="B190" s="56" t="s">
        <v>426</v>
      </c>
      <c r="C190" s="56" t="s">
        <v>93</v>
      </c>
      <c r="D190" s="55">
        <v>123</v>
      </c>
      <c r="E190" s="57">
        <v>0.044807274078445515</v>
      </c>
      <c r="G190" s="56" t="s">
        <v>287</v>
      </c>
      <c r="H190" s="56" t="s">
        <v>271</v>
      </c>
      <c r="I190" s="56" t="s">
        <v>66</v>
      </c>
      <c r="J190" s="55">
        <v>139</v>
      </c>
      <c r="K190" s="55">
        <v>139</v>
      </c>
      <c r="L190" s="56" t="s">
        <v>94</v>
      </c>
    </row>
    <row r="191" spans="1:12" ht="13.5" customHeight="1">
      <c r="A191" s="55">
        <v>57</v>
      </c>
      <c r="B191" s="56" t="s">
        <v>427</v>
      </c>
      <c r="C191" s="56" t="s">
        <v>64</v>
      </c>
      <c r="D191" s="55">
        <v>243685</v>
      </c>
      <c r="E191" s="57">
        <v>46.10190718889702</v>
      </c>
      <c r="F191" s="55">
        <v>6</v>
      </c>
      <c r="G191" s="56" t="s">
        <v>67</v>
      </c>
      <c r="H191" s="56" t="s">
        <v>68</v>
      </c>
      <c r="I191" s="56" t="s">
        <v>66</v>
      </c>
      <c r="J191" s="55">
        <v>2</v>
      </c>
      <c r="K191" s="55">
        <v>2</v>
      </c>
      <c r="L191" s="56" t="s">
        <v>65</v>
      </c>
    </row>
    <row r="192" spans="1:12" ht="13.5" customHeight="1">
      <c r="A192" s="55">
        <v>57</v>
      </c>
      <c r="B192" s="56" t="s">
        <v>427</v>
      </c>
      <c r="C192" s="56" t="s">
        <v>69</v>
      </c>
      <c r="D192" s="55">
        <v>221885</v>
      </c>
      <c r="E192" s="57">
        <v>41.9776419418857</v>
      </c>
      <c r="F192" s="55">
        <v>6</v>
      </c>
      <c r="G192" s="56" t="s">
        <v>69</v>
      </c>
      <c r="H192" s="56" t="s">
        <v>68</v>
      </c>
      <c r="I192" s="56" t="s">
        <v>71</v>
      </c>
      <c r="J192" s="55">
        <v>4</v>
      </c>
      <c r="K192" s="55">
        <v>4</v>
      </c>
      <c r="L192" s="56" t="s">
        <v>70</v>
      </c>
    </row>
    <row r="193" spans="1:12" ht="13.5" customHeight="1">
      <c r="A193" s="55">
        <v>57</v>
      </c>
      <c r="B193" s="56" t="s">
        <v>427</v>
      </c>
      <c r="C193" s="56" t="s">
        <v>72</v>
      </c>
      <c r="D193" s="55">
        <v>38497</v>
      </c>
      <c r="E193" s="57">
        <v>7.283111890559406</v>
      </c>
      <c r="F193" s="55">
        <v>1</v>
      </c>
      <c r="G193" s="56" t="s">
        <v>74</v>
      </c>
      <c r="H193" s="56" t="s">
        <v>68</v>
      </c>
      <c r="I193" s="56" t="s">
        <v>66</v>
      </c>
      <c r="J193" s="55">
        <v>3</v>
      </c>
      <c r="K193" s="55">
        <v>3</v>
      </c>
      <c r="L193" s="56" t="s">
        <v>73</v>
      </c>
    </row>
    <row r="194" spans="1:12" ht="13.5" customHeight="1">
      <c r="A194" s="55">
        <v>57</v>
      </c>
      <c r="B194" s="56" t="s">
        <v>427</v>
      </c>
      <c r="C194" s="56" t="s">
        <v>75</v>
      </c>
      <c r="D194" s="55">
        <v>8350</v>
      </c>
      <c r="E194" s="57">
        <v>1.5797071014928705</v>
      </c>
      <c r="G194" s="56" t="s">
        <v>75</v>
      </c>
      <c r="H194" s="56" t="s">
        <v>68</v>
      </c>
      <c r="I194" s="56" t="s">
        <v>77</v>
      </c>
      <c r="J194" s="55">
        <v>66</v>
      </c>
      <c r="K194" s="55">
        <v>66</v>
      </c>
      <c r="L194" s="56" t="s">
        <v>76</v>
      </c>
    </row>
    <row r="195" spans="1:12" ht="13.5" customHeight="1">
      <c r="A195" s="55">
        <v>57</v>
      </c>
      <c r="B195" s="56" t="s">
        <v>427</v>
      </c>
      <c r="C195" s="56" t="s">
        <v>78</v>
      </c>
      <c r="D195" s="55">
        <v>3639</v>
      </c>
      <c r="E195" s="57">
        <v>0.6884495978841384</v>
      </c>
      <c r="G195" s="56" t="s">
        <v>78</v>
      </c>
      <c r="H195" s="56" t="s">
        <v>68</v>
      </c>
      <c r="I195" s="56" t="s">
        <v>66</v>
      </c>
      <c r="J195" s="55">
        <v>478</v>
      </c>
      <c r="K195" s="55">
        <v>478</v>
      </c>
      <c r="L195" s="56" t="s">
        <v>79</v>
      </c>
    </row>
    <row r="196" spans="1:12" ht="13.5" customHeight="1">
      <c r="A196" s="55">
        <v>57</v>
      </c>
      <c r="B196" s="56" t="s">
        <v>427</v>
      </c>
      <c r="C196" s="56" t="s">
        <v>80</v>
      </c>
      <c r="D196" s="55">
        <v>3502</v>
      </c>
      <c r="E196" s="57">
        <v>0.6625310502309021</v>
      </c>
      <c r="G196" s="56" t="s">
        <v>82</v>
      </c>
      <c r="H196" s="56" t="s">
        <v>68</v>
      </c>
      <c r="I196" s="56" t="s">
        <v>66</v>
      </c>
      <c r="J196" s="55">
        <v>118</v>
      </c>
      <c r="K196" s="55">
        <v>118</v>
      </c>
      <c r="L196" s="56" t="s">
        <v>81</v>
      </c>
    </row>
    <row r="197" spans="1:12" ht="13.5" customHeight="1">
      <c r="A197" s="55">
        <v>57</v>
      </c>
      <c r="B197" s="56" t="s">
        <v>427</v>
      </c>
      <c r="C197" s="56" t="s">
        <v>86</v>
      </c>
      <c r="D197" s="55">
        <v>1439</v>
      </c>
      <c r="E197" s="57">
        <v>0.2722393435985917</v>
      </c>
      <c r="G197" s="56" t="s">
        <v>86</v>
      </c>
      <c r="H197" s="56" t="s">
        <v>68</v>
      </c>
      <c r="I197" s="56" t="s">
        <v>85</v>
      </c>
      <c r="J197" s="55">
        <v>480</v>
      </c>
      <c r="K197" s="55">
        <v>480</v>
      </c>
      <c r="L197" s="56" t="s">
        <v>87</v>
      </c>
    </row>
    <row r="198" spans="1:12" ht="13.5" customHeight="1">
      <c r="A198" s="55">
        <v>57</v>
      </c>
      <c r="B198" s="56" t="s">
        <v>427</v>
      </c>
      <c r="C198" s="56" t="s">
        <v>88</v>
      </c>
      <c r="D198" s="55">
        <v>657</v>
      </c>
      <c r="E198" s="57">
        <v>0.12429551684800191</v>
      </c>
      <c r="G198" s="56" t="s">
        <v>90</v>
      </c>
      <c r="H198" s="56" t="s">
        <v>68</v>
      </c>
      <c r="I198" s="56" t="s">
        <v>66</v>
      </c>
      <c r="J198" s="55">
        <v>448</v>
      </c>
      <c r="K198" s="55">
        <v>448</v>
      </c>
      <c r="L198" s="56" t="s">
        <v>89</v>
      </c>
    </row>
    <row r="199" spans="1:12" ht="13.5" customHeight="1">
      <c r="A199" s="55">
        <v>57</v>
      </c>
      <c r="B199" s="56" t="s">
        <v>427</v>
      </c>
      <c r="C199" s="56" t="s">
        <v>95</v>
      </c>
      <c r="D199" s="55">
        <v>502</v>
      </c>
      <c r="E199" s="57">
        <v>0.09497161256879294</v>
      </c>
      <c r="G199" s="56" t="s">
        <v>97</v>
      </c>
      <c r="H199" s="56" t="s">
        <v>68</v>
      </c>
      <c r="I199" s="56" t="s">
        <v>66</v>
      </c>
      <c r="J199" s="55">
        <v>104</v>
      </c>
      <c r="K199" s="55">
        <v>104</v>
      </c>
      <c r="L199" s="56" t="s">
        <v>96</v>
      </c>
    </row>
    <row r="200" spans="1:12" ht="13.5" customHeight="1">
      <c r="A200" s="55">
        <v>57</v>
      </c>
      <c r="B200" s="56" t="s">
        <v>427</v>
      </c>
      <c r="C200" s="56" t="s">
        <v>91</v>
      </c>
      <c r="D200" s="55">
        <v>354</v>
      </c>
      <c r="E200" s="57">
        <v>0.06697201364412889</v>
      </c>
      <c r="G200" s="56" t="s">
        <v>91</v>
      </c>
      <c r="H200" s="56" t="s">
        <v>68</v>
      </c>
      <c r="I200" s="56" t="s">
        <v>66</v>
      </c>
      <c r="J200" s="55">
        <v>68</v>
      </c>
      <c r="K200" s="55">
        <v>68</v>
      </c>
      <c r="L200" s="56" t="s">
        <v>92</v>
      </c>
    </row>
    <row r="201" spans="1:12" ht="13.5" customHeight="1">
      <c r="A201" s="55">
        <v>57</v>
      </c>
      <c r="B201" s="56" t="s">
        <v>427</v>
      </c>
      <c r="C201" s="56" t="s">
        <v>100</v>
      </c>
      <c r="D201" s="55">
        <v>353</v>
      </c>
      <c r="E201" s="57">
        <v>0.06678282716490817</v>
      </c>
      <c r="G201" s="56" t="s">
        <v>100</v>
      </c>
      <c r="H201" s="56" t="s">
        <v>68</v>
      </c>
      <c r="I201" s="56" t="s">
        <v>102</v>
      </c>
      <c r="J201" s="55">
        <v>24</v>
      </c>
      <c r="K201" s="55">
        <v>24</v>
      </c>
      <c r="L201" s="56" t="s">
        <v>101</v>
      </c>
    </row>
    <row r="202" spans="1:12" ht="13.5" customHeight="1">
      <c r="A202" s="55">
        <v>57</v>
      </c>
      <c r="B202" s="56" t="s">
        <v>427</v>
      </c>
      <c r="C202" s="56" t="s">
        <v>93</v>
      </c>
      <c r="D202" s="55">
        <v>352</v>
      </c>
      <c r="E202" s="57">
        <v>0.06659364068568747</v>
      </c>
      <c r="G202" s="56" t="s">
        <v>93</v>
      </c>
      <c r="H202" s="56" t="s">
        <v>68</v>
      </c>
      <c r="I202" s="56" t="s">
        <v>66</v>
      </c>
      <c r="J202" s="55">
        <v>139</v>
      </c>
      <c r="K202" s="55">
        <v>139</v>
      </c>
      <c r="L202" s="56" t="s">
        <v>94</v>
      </c>
    </row>
    <row r="203" spans="1:12" ht="13.5" customHeight="1">
      <c r="A203" s="55">
        <v>57</v>
      </c>
      <c r="B203" s="56" t="s">
        <v>427</v>
      </c>
      <c r="C203" s="56" t="s">
        <v>98</v>
      </c>
      <c r="D203" s="55">
        <v>296</v>
      </c>
      <c r="E203" s="57">
        <v>0.0559991978493281</v>
      </c>
      <c r="G203" s="56" t="s">
        <v>98</v>
      </c>
      <c r="H203" s="56" t="s">
        <v>68</v>
      </c>
      <c r="I203" s="56" t="s">
        <v>71</v>
      </c>
      <c r="J203" s="55">
        <v>481</v>
      </c>
      <c r="K203" s="55">
        <v>481</v>
      </c>
      <c r="L203" s="56" t="s">
        <v>99</v>
      </c>
    </row>
    <row r="204" spans="1:12" ht="13.5" customHeight="1">
      <c r="A204" s="55">
        <v>58</v>
      </c>
      <c r="B204" s="56" t="s">
        <v>428</v>
      </c>
      <c r="C204" s="56" t="s">
        <v>69</v>
      </c>
      <c r="D204" s="55">
        <v>53935</v>
      </c>
      <c r="E204" s="57">
        <v>46.551872950112205</v>
      </c>
      <c r="F204" s="55">
        <v>4</v>
      </c>
      <c r="G204" s="56" t="s">
        <v>69</v>
      </c>
      <c r="H204" s="56" t="s">
        <v>261</v>
      </c>
      <c r="I204" s="56" t="s">
        <v>71</v>
      </c>
      <c r="J204" s="55">
        <v>4</v>
      </c>
      <c r="K204" s="55">
        <v>4</v>
      </c>
      <c r="L204" s="56" t="s">
        <v>70</v>
      </c>
    </row>
    <row r="205" spans="1:12" ht="13.5" customHeight="1">
      <c r="A205" s="55">
        <v>58</v>
      </c>
      <c r="B205" s="56" t="s">
        <v>428</v>
      </c>
      <c r="C205" s="56" t="s">
        <v>64</v>
      </c>
      <c r="D205" s="55">
        <v>53086</v>
      </c>
      <c r="E205" s="57">
        <v>45.81909200759537</v>
      </c>
      <c r="F205" s="55">
        <v>3</v>
      </c>
      <c r="G205" s="56" t="s">
        <v>64</v>
      </c>
      <c r="H205" s="56" t="s">
        <v>261</v>
      </c>
      <c r="I205" s="56" t="s">
        <v>66</v>
      </c>
      <c r="J205" s="55">
        <v>2</v>
      </c>
      <c r="K205" s="55">
        <v>2</v>
      </c>
      <c r="L205" s="56" t="s">
        <v>65</v>
      </c>
    </row>
    <row r="206" spans="1:12" ht="13.5" customHeight="1">
      <c r="A206" s="55">
        <v>58</v>
      </c>
      <c r="B206" s="56" t="s">
        <v>428</v>
      </c>
      <c r="C206" s="56" t="s">
        <v>72</v>
      </c>
      <c r="D206" s="55">
        <v>5258</v>
      </c>
      <c r="E206" s="57">
        <v>4.538235801829795</v>
      </c>
      <c r="G206" s="56" t="s">
        <v>262</v>
      </c>
      <c r="H206" s="56" t="s">
        <v>261</v>
      </c>
      <c r="I206" s="56" t="s">
        <v>66</v>
      </c>
      <c r="J206" s="55">
        <v>3</v>
      </c>
      <c r="K206" s="55">
        <v>3</v>
      </c>
      <c r="L206" s="56" t="s">
        <v>73</v>
      </c>
    </row>
    <row r="207" spans="1:12" ht="13.5" customHeight="1">
      <c r="A207" s="55">
        <v>58</v>
      </c>
      <c r="B207" s="56" t="s">
        <v>428</v>
      </c>
      <c r="C207" s="56" t="s">
        <v>265</v>
      </c>
      <c r="D207" s="55">
        <v>619</v>
      </c>
      <c r="E207" s="57">
        <v>0.5342654928361816</v>
      </c>
      <c r="G207" s="56" t="s">
        <v>265</v>
      </c>
      <c r="H207" s="56" t="s">
        <v>261</v>
      </c>
      <c r="I207" s="56" t="s">
        <v>85</v>
      </c>
      <c r="J207" s="55">
        <v>149</v>
      </c>
      <c r="K207" s="55">
        <v>149</v>
      </c>
      <c r="L207" s="56" t="s">
        <v>266</v>
      </c>
    </row>
    <row r="208" spans="1:12" ht="13.5" customHeight="1">
      <c r="A208" s="55">
        <v>58</v>
      </c>
      <c r="B208" s="56" t="s">
        <v>428</v>
      </c>
      <c r="C208" s="56" t="s">
        <v>228</v>
      </c>
      <c r="D208" s="55">
        <v>532</v>
      </c>
      <c r="E208" s="57">
        <v>0.45917486621784914</v>
      </c>
      <c r="G208" s="56" t="s">
        <v>228</v>
      </c>
      <c r="H208" s="56" t="s">
        <v>261</v>
      </c>
      <c r="I208" s="56" t="s">
        <v>77</v>
      </c>
      <c r="J208" s="55">
        <v>159</v>
      </c>
      <c r="K208" s="55">
        <v>159</v>
      </c>
      <c r="L208" s="56" t="s">
        <v>229</v>
      </c>
    </row>
    <row r="209" spans="1:12" ht="13.5" customHeight="1">
      <c r="A209" s="55">
        <v>58</v>
      </c>
      <c r="B209" s="56" t="s">
        <v>428</v>
      </c>
      <c r="C209" s="56" t="s">
        <v>201</v>
      </c>
      <c r="D209" s="55">
        <v>483</v>
      </c>
      <c r="E209" s="57">
        <v>0.416882444329363</v>
      </c>
      <c r="G209" s="56" t="s">
        <v>203</v>
      </c>
      <c r="H209" s="56" t="s">
        <v>261</v>
      </c>
      <c r="I209" s="56" t="s">
        <v>102</v>
      </c>
      <c r="J209" s="55">
        <v>17</v>
      </c>
      <c r="K209" s="55">
        <v>17</v>
      </c>
      <c r="L209" s="56" t="s">
        <v>202</v>
      </c>
    </row>
    <row r="210" spans="1:12" ht="13.5" customHeight="1">
      <c r="A210" s="55">
        <v>59</v>
      </c>
      <c r="B210" s="56" t="s">
        <v>429</v>
      </c>
      <c r="C210" s="56" t="s">
        <v>384</v>
      </c>
      <c r="D210" s="55">
        <v>112101</v>
      </c>
      <c r="E210" s="57">
        <v>36.491092151392735</v>
      </c>
      <c r="F210" s="55">
        <v>10</v>
      </c>
      <c r="G210" s="56" t="s">
        <v>384</v>
      </c>
      <c r="H210" s="56" t="s">
        <v>386</v>
      </c>
      <c r="I210" s="56" t="s">
        <v>85</v>
      </c>
      <c r="J210" s="55">
        <v>7</v>
      </c>
      <c r="K210" s="55">
        <v>7</v>
      </c>
      <c r="L210" s="56" t="s">
        <v>385</v>
      </c>
    </row>
    <row r="211" spans="1:12" ht="13.5" customHeight="1">
      <c r="A211" s="55">
        <v>59</v>
      </c>
      <c r="B211" s="56" t="s">
        <v>429</v>
      </c>
      <c r="C211" s="56" t="s">
        <v>64</v>
      </c>
      <c r="D211" s="55">
        <v>92714</v>
      </c>
      <c r="E211" s="57">
        <v>30.180240298696944</v>
      </c>
      <c r="F211" s="55">
        <v>8</v>
      </c>
      <c r="G211" s="56" t="s">
        <v>387</v>
      </c>
      <c r="H211" s="56" t="s">
        <v>386</v>
      </c>
      <c r="I211" s="56" t="s">
        <v>66</v>
      </c>
      <c r="J211" s="55">
        <v>2</v>
      </c>
      <c r="K211" s="55">
        <v>2</v>
      </c>
      <c r="L211" s="56" t="s">
        <v>65</v>
      </c>
    </row>
    <row r="212" spans="1:12" ht="13.5" customHeight="1">
      <c r="A212" s="55">
        <v>59</v>
      </c>
      <c r="B212" s="56" t="s">
        <v>429</v>
      </c>
      <c r="C212" s="56" t="s">
        <v>69</v>
      </c>
      <c r="D212" s="55">
        <v>32123</v>
      </c>
      <c r="E212" s="57">
        <v>10.45667169052184</v>
      </c>
      <c r="F212" s="55">
        <v>3</v>
      </c>
      <c r="G212" s="56" t="s">
        <v>69</v>
      </c>
      <c r="H212" s="56" t="s">
        <v>386</v>
      </c>
      <c r="I212" s="56" t="s">
        <v>71</v>
      </c>
      <c r="J212" s="55">
        <v>4</v>
      </c>
      <c r="K212" s="55">
        <v>4</v>
      </c>
      <c r="L212" s="56" t="s">
        <v>70</v>
      </c>
    </row>
    <row r="213" spans="1:12" ht="13.5" customHeight="1">
      <c r="A213" s="55">
        <v>59</v>
      </c>
      <c r="B213" s="56" t="s">
        <v>429</v>
      </c>
      <c r="C213" s="56" t="s">
        <v>388</v>
      </c>
      <c r="D213" s="55">
        <v>31262</v>
      </c>
      <c r="E213" s="57">
        <v>10.1763991653673</v>
      </c>
      <c r="F213" s="55">
        <v>2</v>
      </c>
      <c r="G213" s="56" t="s">
        <v>388</v>
      </c>
      <c r="H213" s="56" t="s">
        <v>386</v>
      </c>
      <c r="I213" s="56" t="s">
        <v>77</v>
      </c>
      <c r="J213" s="55">
        <v>390</v>
      </c>
      <c r="K213" s="55">
        <v>390</v>
      </c>
      <c r="L213" s="56" t="s">
        <v>388</v>
      </c>
    </row>
    <row r="214" spans="1:12" ht="13.5" customHeight="1">
      <c r="A214" s="55">
        <v>59</v>
      </c>
      <c r="B214" s="56" t="s">
        <v>429</v>
      </c>
      <c r="C214" s="56" t="s">
        <v>389</v>
      </c>
      <c r="D214" s="55">
        <v>15885</v>
      </c>
      <c r="E214" s="57">
        <v>5.170881605203108</v>
      </c>
      <c r="F214" s="55">
        <v>1</v>
      </c>
      <c r="G214" s="56" t="s">
        <v>389</v>
      </c>
      <c r="H214" s="56" t="s">
        <v>386</v>
      </c>
      <c r="I214" s="56" t="s">
        <v>77</v>
      </c>
      <c r="J214" s="55">
        <v>136</v>
      </c>
      <c r="K214" s="55">
        <v>136</v>
      </c>
      <c r="L214" s="56" t="s">
        <v>390</v>
      </c>
    </row>
    <row r="215" spans="1:12" ht="13.5" customHeight="1">
      <c r="A215" s="55">
        <v>59</v>
      </c>
      <c r="B215" s="56" t="s">
        <v>429</v>
      </c>
      <c r="C215" s="56" t="s">
        <v>72</v>
      </c>
      <c r="D215" s="55">
        <v>11240</v>
      </c>
      <c r="E215" s="57">
        <v>3.6588422563728633</v>
      </c>
      <c r="F215" s="55">
        <v>1</v>
      </c>
      <c r="G215" s="56" t="s">
        <v>391</v>
      </c>
      <c r="H215" s="56" t="s">
        <v>386</v>
      </c>
      <c r="I215" s="56" t="s">
        <v>66</v>
      </c>
      <c r="J215" s="55">
        <v>3</v>
      </c>
      <c r="K215" s="55">
        <v>3</v>
      </c>
      <c r="L215" s="56" t="s">
        <v>73</v>
      </c>
    </row>
    <row r="216" spans="1:12" ht="13.5" customHeight="1">
      <c r="A216" s="55">
        <v>59</v>
      </c>
      <c r="B216" s="56" t="s">
        <v>429</v>
      </c>
      <c r="C216" s="56" t="s">
        <v>78</v>
      </c>
      <c r="D216" s="55">
        <v>5327</v>
      </c>
      <c r="E216" s="57">
        <v>1.7340438344927263</v>
      </c>
      <c r="G216" s="56" t="s">
        <v>78</v>
      </c>
      <c r="H216" s="56" t="s">
        <v>386</v>
      </c>
      <c r="I216" s="56" t="s">
        <v>66</v>
      </c>
      <c r="J216" s="55">
        <v>478</v>
      </c>
      <c r="K216" s="55">
        <v>478</v>
      </c>
      <c r="L216" s="56" t="s">
        <v>79</v>
      </c>
    </row>
    <row r="217" spans="1:12" ht="13.5" customHeight="1">
      <c r="A217" s="55">
        <v>59</v>
      </c>
      <c r="B217" s="56" t="s">
        <v>429</v>
      </c>
      <c r="C217" s="56" t="s">
        <v>80</v>
      </c>
      <c r="D217" s="55">
        <v>1708</v>
      </c>
      <c r="E217" s="57">
        <v>0.5559877734772999</v>
      </c>
      <c r="G217" s="56" t="s">
        <v>392</v>
      </c>
      <c r="H217" s="56" t="s">
        <v>386</v>
      </c>
      <c r="I217" s="56" t="s">
        <v>66</v>
      </c>
      <c r="J217" s="55">
        <v>118</v>
      </c>
      <c r="K217" s="55">
        <v>118</v>
      </c>
      <c r="L217" s="56" t="s">
        <v>81</v>
      </c>
    </row>
    <row r="218" spans="1:12" ht="13.5" customHeight="1">
      <c r="A218" s="55">
        <v>59</v>
      </c>
      <c r="B218" s="56" t="s">
        <v>429</v>
      </c>
      <c r="C218" s="56" t="s">
        <v>292</v>
      </c>
      <c r="D218" s="55">
        <v>1048</v>
      </c>
      <c r="E218" s="57">
        <v>0.3411447228361887</v>
      </c>
      <c r="G218" s="56" t="s">
        <v>292</v>
      </c>
      <c r="H218" s="56" t="s">
        <v>386</v>
      </c>
      <c r="I218" s="56" t="s">
        <v>141</v>
      </c>
      <c r="J218" s="55">
        <v>425</v>
      </c>
      <c r="K218" s="55">
        <v>425</v>
      </c>
      <c r="L218" s="56" t="s">
        <v>293</v>
      </c>
    </row>
    <row r="219" spans="1:12" ht="13.5" customHeight="1">
      <c r="A219" s="55">
        <v>60</v>
      </c>
      <c r="B219" s="56" t="s">
        <v>430</v>
      </c>
      <c r="C219" s="56" t="s">
        <v>64</v>
      </c>
      <c r="D219" s="55">
        <v>139476</v>
      </c>
      <c r="E219" s="57">
        <v>52.04037087476447</v>
      </c>
      <c r="F219" s="55">
        <v>6</v>
      </c>
      <c r="G219" s="56" t="s">
        <v>67</v>
      </c>
      <c r="H219" s="56" t="s">
        <v>68</v>
      </c>
      <c r="I219" s="56" t="s">
        <v>66</v>
      </c>
      <c r="J219" s="55">
        <v>2</v>
      </c>
      <c r="K219" s="55">
        <v>2</v>
      </c>
      <c r="L219" s="56" t="s">
        <v>65</v>
      </c>
    </row>
    <row r="220" spans="1:12" ht="13.5" customHeight="1">
      <c r="A220" s="55">
        <v>60</v>
      </c>
      <c r="B220" s="56" t="s">
        <v>430</v>
      </c>
      <c r="C220" s="56" t="s">
        <v>69</v>
      </c>
      <c r="D220" s="55">
        <v>94428</v>
      </c>
      <c r="E220" s="57">
        <v>35.2323563979628</v>
      </c>
      <c r="F220" s="55">
        <v>4</v>
      </c>
      <c r="G220" s="56" t="s">
        <v>69</v>
      </c>
      <c r="H220" s="56" t="s">
        <v>68</v>
      </c>
      <c r="I220" s="56" t="s">
        <v>71</v>
      </c>
      <c r="J220" s="55">
        <v>4</v>
      </c>
      <c r="K220" s="55">
        <v>4</v>
      </c>
      <c r="L220" s="56" t="s">
        <v>70</v>
      </c>
    </row>
    <row r="221" spans="1:12" ht="13.5" customHeight="1">
      <c r="A221" s="55">
        <v>60</v>
      </c>
      <c r="B221" s="56" t="s">
        <v>430</v>
      </c>
      <c r="C221" s="56" t="s">
        <v>72</v>
      </c>
      <c r="D221" s="55">
        <v>20327</v>
      </c>
      <c r="E221" s="57">
        <v>7.584276999421674</v>
      </c>
      <c r="F221" s="55">
        <v>1</v>
      </c>
      <c r="G221" s="56" t="s">
        <v>74</v>
      </c>
      <c r="H221" s="56" t="s">
        <v>68</v>
      </c>
      <c r="I221" s="56" t="s">
        <v>66</v>
      </c>
      <c r="J221" s="55">
        <v>3</v>
      </c>
      <c r="K221" s="55">
        <v>3</v>
      </c>
      <c r="L221" s="56" t="s">
        <v>73</v>
      </c>
    </row>
    <row r="222" spans="1:12" ht="13.5" customHeight="1">
      <c r="A222" s="55">
        <v>60</v>
      </c>
      <c r="B222" s="56" t="s">
        <v>430</v>
      </c>
      <c r="C222" s="56" t="s">
        <v>75</v>
      </c>
      <c r="D222" s="55">
        <v>7107</v>
      </c>
      <c r="E222" s="57">
        <v>2.651717254631271</v>
      </c>
      <c r="G222" s="56" t="s">
        <v>75</v>
      </c>
      <c r="H222" s="56" t="s">
        <v>68</v>
      </c>
      <c r="I222" s="56" t="s">
        <v>77</v>
      </c>
      <c r="J222" s="55">
        <v>66</v>
      </c>
      <c r="K222" s="55">
        <v>66</v>
      </c>
      <c r="L222" s="56" t="s">
        <v>76</v>
      </c>
    </row>
    <row r="223" spans="1:12" ht="13.5" customHeight="1">
      <c r="A223" s="55">
        <v>60</v>
      </c>
      <c r="B223" s="56" t="s">
        <v>430</v>
      </c>
      <c r="C223" s="56" t="s">
        <v>78</v>
      </c>
      <c r="D223" s="55">
        <v>1642</v>
      </c>
      <c r="E223" s="57">
        <v>0.612652276924799</v>
      </c>
      <c r="G223" s="56" t="s">
        <v>78</v>
      </c>
      <c r="H223" s="56" t="s">
        <v>68</v>
      </c>
      <c r="I223" s="56" t="s">
        <v>66</v>
      </c>
      <c r="J223" s="55">
        <v>478</v>
      </c>
      <c r="K223" s="55">
        <v>478</v>
      </c>
      <c r="L223" s="56" t="s">
        <v>79</v>
      </c>
    </row>
    <row r="224" spans="1:12" ht="13.5" customHeight="1">
      <c r="A224" s="55">
        <v>60</v>
      </c>
      <c r="B224" s="56" t="s">
        <v>430</v>
      </c>
      <c r="C224" s="56" t="s">
        <v>80</v>
      </c>
      <c r="D224" s="55">
        <v>1211</v>
      </c>
      <c r="E224" s="57">
        <v>0.45184038206816785</v>
      </c>
      <c r="G224" s="56" t="s">
        <v>82</v>
      </c>
      <c r="H224" s="56" t="s">
        <v>68</v>
      </c>
      <c r="I224" s="56" t="s">
        <v>66</v>
      </c>
      <c r="J224" s="55">
        <v>118</v>
      </c>
      <c r="K224" s="55">
        <v>118</v>
      </c>
      <c r="L224" s="56" t="s">
        <v>81</v>
      </c>
    </row>
    <row r="225" spans="1:12" ht="13.5" customHeight="1">
      <c r="A225" s="55">
        <v>60</v>
      </c>
      <c r="B225" s="56" t="s">
        <v>430</v>
      </c>
      <c r="C225" s="56" t="s">
        <v>86</v>
      </c>
      <c r="D225" s="55">
        <v>367</v>
      </c>
      <c r="E225" s="57">
        <v>0.13693263436747943</v>
      </c>
      <c r="G225" s="56" t="s">
        <v>86</v>
      </c>
      <c r="H225" s="56" t="s">
        <v>68</v>
      </c>
      <c r="I225" s="56" t="s">
        <v>85</v>
      </c>
      <c r="J225" s="55">
        <v>480</v>
      </c>
      <c r="K225" s="55">
        <v>480</v>
      </c>
      <c r="L225" s="56" t="s">
        <v>87</v>
      </c>
    </row>
    <row r="226" spans="1:12" ht="13.5" customHeight="1">
      <c r="A226" s="55">
        <v>60</v>
      </c>
      <c r="B226" s="56" t="s">
        <v>430</v>
      </c>
      <c r="C226" s="56" t="s">
        <v>91</v>
      </c>
      <c r="D226" s="55">
        <v>349</v>
      </c>
      <c r="E226" s="57">
        <v>0.1302165923549055</v>
      </c>
      <c r="G226" s="56" t="s">
        <v>91</v>
      </c>
      <c r="H226" s="56" t="s">
        <v>68</v>
      </c>
      <c r="I226" s="56" t="s">
        <v>66</v>
      </c>
      <c r="J226" s="55">
        <v>68</v>
      </c>
      <c r="K226" s="55">
        <v>68</v>
      </c>
      <c r="L226" s="56" t="s">
        <v>92</v>
      </c>
    </row>
    <row r="227" spans="1:12" ht="13.5" customHeight="1">
      <c r="A227" s="55">
        <v>60</v>
      </c>
      <c r="B227" s="56" t="s">
        <v>430</v>
      </c>
      <c r="C227" s="56" t="s">
        <v>93</v>
      </c>
      <c r="D227" s="55">
        <v>279</v>
      </c>
      <c r="E227" s="57">
        <v>0.10409865119489581</v>
      </c>
      <c r="G227" s="56" t="s">
        <v>93</v>
      </c>
      <c r="H227" s="56" t="s">
        <v>68</v>
      </c>
      <c r="I227" s="56" t="s">
        <v>66</v>
      </c>
      <c r="J227" s="55">
        <v>139</v>
      </c>
      <c r="K227" s="55">
        <v>139</v>
      </c>
      <c r="L227" s="56" t="s">
        <v>94</v>
      </c>
    </row>
    <row r="228" spans="1:12" ht="13.5" customHeight="1">
      <c r="A228" s="55">
        <v>60</v>
      </c>
      <c r="B228" s="56" t="s">
        <v>430</v>
      </c>
      <c r="C228" s="56" t="s">
        <v>88</v>
      </c>
      <c r="D228" s="55">
        <v>275</v>
      </c>
      <c r="E228" s="57">
        <v>0.10260619741432382</v>
      </c>
      <c r="G228" s="56" t="s">
        <v>90</v>
      </c>
      <c r="H228" s="56" t="s">
        <v>68</v>
      </c>
      <c r="I228" s="56" t="s">
        <v>66</v>
      </c>
      <c r="J228" s="55">
        <v>448</v>
      </c>
      <c r="K228" s="55">
        <v>448</v>
      </c>
      <c r="L228" s="56" t="s">
        <v>89</v>
      </c>
    </row>
    <row r="229" spans="1:12" ht="13.5" customHeight="1">
      <c r="A229" s="55">
        <v>61</v>
      </c>
      <c r="B229" s="56" t="s">
        <v>431</v>
      </c>
      <c r="C229" s="56" t="s">
        <v>64</v>
      </c>
      <c r="D229" s="55">
        <v>54128</v>
      </c>
      <c r="E229" s="57">
        <v>44.31744680154253</v>
      </c>
      <c r="F229" s="55">
        <v>9</v>
      </c>
      <c r="G229" s="56" t="s">
        <v>64</v>
      </c>
      <c r="H229" s="56" t="s">
        <v>110</v>
      </c>
      <c r="I229" s="56" t="s">
        <v>66</v>
      </c>
      <c r="J229" s="55">
        <v>2</v>
      </c>
      <c r="K229" s="55">
        <v>2</v>
      </c>
      <c r="L229" s="56" t="s">
        <v>65</v>
      </c>
    </row>
    <row r="230" spans="1:12" ht="13.5" customHeight="1">
      <c r="A230" s="55">
        <v>61</v>
      </c>
      <c r="B230" s="56" t="s">
        <v>431</v>
      </c>
      <c r="C230" s="56" t="s">
        <v>69</v>
      </c>
      <c r="D230" s="55">
        <v>35694</v>
      </c>
      <c r="E230" s="57">
        <v>29.224559306352702</v>
      </c>
      <c r="F230" s="55">
        <v>6</v>
      </c>
      <c r="G230" s="56" t="s">
        <v>69</v>
      </c>
      <c r="H230" s="56" t="s">
        <v>110</v>
      </c>
      <c r="I230" s="56" t="s">
        <v>71</v>
      </c>
      <c r="J230" s="55">
        <v>4</v>
      </c>
      <c r="K230" s="55">
        <v>4</v>
      </c>
      <c r="L230" s="56" t="s">
        <v>70</v>
      </c>
    </row>
    <row r="231" spans="1:12" ht="13.5" customHeight="1">
      <c r="A231" s="55">
        <v>61</v>
      </c>
      <c r="B231" s="56" t="s">
        <v>431</v>
      </c>
      <c r="C231" s="56" t="s">
        <v>111</v>
      </c>
      <c r="D231" s="55">
        <v>15560</v>
      </c>
      <c r="E231" s="57">
        <v>12.739792200561665</v>
      </c>
      <c r="F231" s="55">
        <v>2</v>
      </c>
      <c r="G231" s="56" t="s">
        <v>111</v>
      </c>
      <c r="H231" s="56" t="s">
        <v>110</v>
      </c>
      <c r="I231" s="56" t="s">
        <v>85</v>
      </c>
      <c r="J231" s="55">
        <v>19</v>
      </c>
      <c r="K231" s="55">
        <v>19</v>
      </c>
      <c r="L231" s="56" t="s">
        <v>112</v>
      </c>
    </row>
    <row r="232" spans="1:12" ht="13.5" customHeight="1">
      <c r="A232" s="55">
        <v>61</v>
      </c>
      <c r="B232" s="56" t="s">
        <v>431</v>
      </c>
      <c r="C232" s="56" t="s">
        <v>113</v>
      </c>
      <c r="D232" s="55">
        <v>9151</v>
      </c>
      <c r="E232" s="57">
        <v>7.492406068595102</v>
      </c>
      <c r="F232" s="55">
        <v>1</v>
      </c>
      <c r="G232" s="56" t="s">
        <v>113</v>
      </c>
      <c r="H232" s="56" t="s">
        <v>110</v>
      </c>
      <c r="I232" s="56" t="s">
        <v>77</v>
      </c>
      <c r="J232" s="55">
        <v>48</v>
      </c>
      <c r="K232" s="55">
        <v>48</v>
      </c>
      <c r="L232" s="56" t="s">
        <v>114</v>
      </c>
    </row>
    <row r="233" spans="1:12" ht="13.5" customHeight="1">
      <c r="A233" s="55">
        <v>61</v>
      </c>
      <c r="B233" s="56" t="s">
        <v>431</v>
      </c>
      <c r="C233" s="56" t="s">
        <v>72</v>
      </c>
      <c r="D233" s="55">
        <v>3812</v>
      </c>
      <c r="E233" s="57">
        <v>3.121085338595184</v>
      </c>
      <c r="G233" s="56" t="s">
        <v>72</v>
      </c>
      <c r="H233" s="56" t="s">
        <v>110</v>
      </c>
      <c r="I233" s="56" t="s">
        <v>66</v>
      </c>
      <c r="J233" s="55">
        <v>3</v>
      </c>
      <c r="K233" s="55">
        <v>3</v>
      </c>
      <c r="L233" s="56" t="s">
        <v>73</v>
      </c>
    </row>
    <row r="234" spans="1:12" ht="13.5" customHeight="1">
      <c r="A234" s="55">
        <v>61</v>
      </c>
      <c r="B234" s="56" t="s">
        <v>431</v>
      </c>
      <c r="C234" s="56" t="s">
        <v>80</v>
      </c>
      <c r="D234" s="55">
        <v>967</v>
      </c>
      <c r="E234" s="57">
        <v>0.7917338726184531</v>
      </c>
      <c r="G234" s="56" t="s">
        <v>115</v>
      </c>
      <c r="H234" s="56" t="s">
        <v>110</v>
      </c>
      <c r="I234" s="56" t="s">
        <v>66</v>
      </c>
      <c r="J234" s="55">
        <v>118</v>
      </c>
      <c r="K234" s="55">
        <v>118</v>
      </c>
      <c r="L234" s="56" t="s">
        <v>81</v>
      </c>
    </row>
    <row r="235" spans="1:12" ht="13.5" customHeight="1">
      <c r="A235" s="55">
        <v>61</v>
      </c>
      <c r="B235" s="56" t="s">
        <v>431</v>
      </c>
      <c r="C235" s="56" t="s">
        <v>106</v>
      </c>
      <c r="D235" s="55">
        <v>238</v>
      </c>
      <c r="E235" s="57">
        <v>0.19486314548416941</v>
      </c>
      <c r="G235" s="56" t="s">
        <v>118</v>
      </c>
      <c r="H235" s="56" t="s">
        <v>110</v>
      </c>
      <c r="I235" s="56" t="s">
        <v>71</v>
      </c>
      <c r="J235" s="55">
        <v>258</v>
      </c>
      <c r="K235" s="55">
        <v>258</v>
      </c>
      <c r="L235" s="56" t="s">
        <v>107</v>
      </c>
    </row>
    <row r="236" spans="1:12" ht="13.5" customHeight="1">
      <c r="A236" s="55">
        <v>62</v>
      </c>
      <c r="B236" s="56" t="s">
        <v>432</v>
      </c>
      <c r="C236" s="56" t="s">
        <v>64</v>
      </c>
      <c r="D236" s="55">
        <v>220424</v>
      </c>
      <c r="E236" s="57">
        <v>53.347144641180286</v>
      </c>
      <c r="F236" s="55">
        <v>7</v>
      </c>
      <c r="G236" s="56" t="s">
        <v>67</v>
      </c>
      <c r="H236" s="56" t="s">
        <v>68</v>
      </c>
      <c r="I236" s="56" t="s">
        <v>66</v>
      </c>
      <c r="J236" s="55">
        <v>2</v>
      </c>
      <c r="K236" s="55">
        <v>2</v>
      </c>
      <c r="L236" s="56" t="s">
        <v>65</v>
      </c>
    </row>
    <row r="237" spans="1:12" ht="13.5" customHeight="1">
      <c r="A237" s="55">
        <v>62</v>
      </c>
      <c r="B237" s="56" t="s">
        <v>432</v>
      </c>
      <c r="C237" s="56" t="s">
        <v>69</v>
      </c>
      <c r="D237" s="55">
        <v>151295</v>
      </c>
      <c r="E237" s="57">
        <v>36.616503867488895</v>
      </c>
      <c r="F237" s="55">
        <v>5</v>
      </c>
      <c r="G237" s="56" t="s">
        <v>69</v>
      </c>
      <c r="H237" s="56" t="s">
        <v>68</v>
      </c>
      <c r="I237" s="56" t="s">
        <v>71</v>
      </c>
      <c r="J237" s="55">
        <v>4</v>
      </c>
      <c r="K237" s="55">
        <v>4</v>
      </c>
      <c r="L237" s="56" t="s">
        <v>70</v>
      </c>
    </row>
    <row r="238" spans="1:12" ht="13.5" customHeight="1">
      <c r="A238" s="55">
        <v>62</v>
      </c>
      <c r="B238" s="56" t="s">
        <v>432</v>
      </c>
      <c r="C238" s="56" t="s">
        <v>72</v>
      </c>
      <c r="D238" s="55">
        <v>25146</v>
      </c>
      <c r="E238" s="57">
        <v>6.085849540644936</v>
      </c>
      <c r="G238" s="56" t="s">
        <v>74</v>
      </c>
      <c r="H238" s="56" t="s">
        <v>68</v>
      </c>
      <c r="I238" s="56" t="s">
        <v>66</v>
      </c>
      <c r="J238" s="55">
        <v>3</v>
      </c>
      <c r="K238" s="55">
        <v>3</v>
      </c>
      <c r="L238" s="56" t="s">
        <v>73</v>
      </c>
    </row>
    <row r="239" spans="1:12" ht="13.5" customHeight="1">
      <c r="A239" s="55">
        <v>62</v>
      </c>
      <c r="B239" s="56" t="s">
        <v>432</v>
      </c>
      <c r="C239" s="56" t="s">
        <v>75</v>
      </c>
      <c r="D239" s="55">
        <v>7528</v>
      </c>
      <c r="E239" s="57">
        <v>1.821930937006883</v>
      </c>
      <c r="G239" s="56" t="s">
        <v>75</v>
      </c>
      <c r="H239" s="56" t="s">
        <v>68</v>
      </c>
      <c r="I239" s="56" t="s">
        <v>77</v>
      </c>
      <c r="J239" s="55">
        <v>66</v>
      </c>
      <c r="K239" s="55">
        <v>66</v>
      </c>
      <c r="L239" s="56" t="s">
        <v>76</v>
      </c>
    </row>
    <row r="240" spans="1:12" ht="13.5" customHeight="1">
      <c r="A240" s="55">
        <v>62</v>
      </c>
      <c r="B240" s="56" t="s">
        <v>432</v>
      </c>
      <c r="C240" s="56" t="s">
        <v>78</v>
      </c>
      <c r="D240" s="55">
        <v>1240</v>
      </c>
      <c r="E240" s="57">
        <v>0.30010552097350357</v>
      </c>
      <c r="G240" s="56" t="s">
        <v>78</v>
      </c>
      <c r="H240" s="56" t="s">
        <v>68</v>
      </c>
      <c r="I240" s="56" t="s">
        <v>66</v>
      </c>
      <c r="J240" s="55">
        <v>478</v>
      </c>
      <c r="K240" s="55">
        <v>478</v>
      </c>
      <c r="L240" s="56" t="s">
        <v>79</v>
      </c>
    </row>
    <row r="241" spans="1:12" ht="13.5" customHeight="1">
      <c r="A241" s="55">
        <v>62</v>
      </c>
      <c r="B241" s="56" t="s">
        <v>432</v>
      </c>
      <c r="C241" s="56" t="s">
        <v>80</v>
      </c>
      <c r="D241" s="55">
        <v>1116</v>
      </c>
      <c r="E241" s="57">
        <v>0.27009496887615325</v>
      </c>
      <c r="G241" s="56" t="s">
        <v>82</v>
      </c>
      <c r="H241" s="56" t="s">
        <v>68</v>
      </c>
      <c r="I241" s="56" t="s">
        <v>66</v>
      </c>
      <c r="J241" s="55">
        <v>118</v>
      </c>
      <c r="K241" s="55">
        <v>118</v>
      </c>
      <c r="L241" s="56" t="s">
        <v>81</v>
      </c>
    </row>
    <row r="242" spans="1:12" ht="13.5" customHeight="1">
      <c r="A242" s="55">
        <v>62</v>
      </c>
      <c r="B242" s="56" t="s">
        <v>432</v>
      </c>
      <c r="C242" s="56" t="s">
        <v>86</v>
      </c>
      <c r="D242" s="55">
        <v>660</v>
      </c>
      <c r="E242" s="57">
        <v>0.1597335837439616</v>
      </c>
      <c r="G242" s="56" t="s">
        <v>86</v>
      </c>
      <c r="H242" s="56" t="s">
        <v>68</v>
      </c>
      <c r="I242" s="56" t="s">
        <v>85</v>
      </c>
      <c r="J242" s="55">
        <v>480</v>
      </c>
      <c r="K242" s="55">
        <v>480</v>
      </c>
      <c r="L242" s="56" t="s">
        <v>87</v>
      </c>
    </row>
    <row r="243" spans="1:12" ht="13.5" customHeight="1">
      <c r="A243" s="55">
        <v>62</v>
      </c>
      <c r="B243" s="56" t="s">
        <v>432</v>
      </c>
      <c r="C243" s="56" t="s">
        <v>98</v>
      </c>
      <c r="D243" s="55">
        <v>656</v>
      </c>
      <c r="E243" s="57">
        <v>0.1587655014182406</v>
      </c>
      <c r="G243" s="56" t="s">
        <v>98</v>
      </c>
      <c r="H243" s="56" t="s">
        <v>68</v>
      </c>
      <c r="I243" s="56" t="s">
        <v>71</v>
      </c>
      <c r="J243" s="55">
        <v>481</v>
      </c>
      <c r="K243" s="55">
        <v>481</v>
      </c>
      <c r="L243" s="56" t="s">
        <v>99</v>
      </c>
    </row>
    <row r="244" spans="1:12" ht="13.5" customHeight="1">
      <c r="A244" s="55">
        <v>62</v>
      </c>
      <c r="B244" s="56" t="s">
        <v>432</v>
      </c>
      <c r="C244" s="56" t="s">
        <v>95</v>
      </c>
      <c r="D244" s="55">
        <v>464</v>
      </c>
      <c r="E244" s="57">
        <v>0.1122975497836336</v>
      </c>
      <c r="G244" s="56" t="s">
        <v>97</v>
      </c>
      <c r="H244" s="56" t="s">
        <v>68</v>
      </c>
      <c r="I244" s="56" t="s">
        <v>66</v>
      </c>
      <c r="J244" s="55">
        <v>104</v>
      </c>
      <c r="K244" s="55">
        <v>104</v>
      </c>
      <c r="L244" s="56" t="s">
        <v>96</v>
      </c>
    </row>
    <row r="245" spans="1:12" ht="13.5" customHeight="1">
      <c r="A245" s="55">
        <v>62</v>
      </c>
      <c r="B245" s="56" t="s">
        <v>432</v>
      </c>
      <c r="C245" s="56" t="s">
        <v>88</v>
      </c>
      <c r="D245" s="55">
        <v>312</v>
      </c>
      <c r="E245" s="57">
        <v>0.07551042140623639</v>
      </c>
      <c r="G245" s="56" t="s">
        <v>90</v>
      </c>
      <c r="H245" s="56" t="s">
        <v>68</v>
      </c>
      <c r="I245" s="56" t="s">
        <v>66</v>
      </c>
      <c r="J245" s="55">
        <v>448</v>
      </c>
      <c r="K245" s="55">
        <v>448</v>
      </c>
      <c r="L245" s="56" t="s">
        <v>89</v>
      </c>
    </row>
    <row r="246" spans="1:12" ht="13.5" customHeight="1">
      <c r="A246" s="55">
        <v>62</v>
      </c>
      <c r="B246" s="56" t="s">
        <v>432</v>
      </c>
      <c r="C246" s="56" t="s">
        <v>100</v>
      </c>
      <c r="D246" s="55">
        <v>302</v>
      </c>
      <c r="E246" s="57">
        <v>0.07309021559193393</v>
      </c>
      <c r="G246" s="56" t="s">
        <v>100</v>
      </c>
      <c r="H246" s="56" t="s">
        <v>68</v>
      </c>
      <c r="I246" s="56" t="s">
        <v>102</v>
      </c>
      <c r="J246" s="55">
        <v>24</v>
      </c>
      <c r="K246" s="55">
        <v>24</v>
      </c>
      <c r="L246" s="56" t="s">
        <v>101</v>
      </c>
    </row>
    <row r="247" spans="1:12" ht="13.5" customHeight="1">
      <c r="A247" s="55">
        <v>62</v>
      </c>
      <c r="B247" s="56" t="s">
        <v>432</v>
      </c>
      <c r="C247" s="56" t="s">
        <v>91</v>
      </c>
      <c r="D247" s="55">
        <v>273</v>
      </c>
      <c r="E247" s="57">
        <v>0.06607161873045683</v>
      </c>
      <c r="G247" s="56" t="s">
        <v>91</v>
      </c>
      <c r="H247" s="56" t="s">
        <v>68</v>
      </c>
      <c r="I247" s="56" t="s">
        <v>66</v>
      </c>
      <c r="J247" s="55">
        <v>68</v>
      </c>
      <c r="K247" s="55">
        <v>68</v>
      </c>
      <c r="L247" s="56" t="s">
        <v>92</v>
      </c>
    </row>
    <row r="248" spans="1:12" ht="13.5" customHeight="1">
      <c r="A248" s="55">
        <v>62</v>
      </c>
      <c r="B248" s="56" t="s">
        <v>432</v>
      </c>
      <c r="C248" s="56" t="s">
        <v>93</v>
      </c>
      <c r="D248" s="55">
        <v>251</v>
      </c>
      <c r="E248" s="57">
        <v>0.06074716593899145</v>
      </c>
      <c r="G248" s="56" t="s">
        <v>93</v>
      </c>
      <c r="H248" s="56" t="s">
        <v>68</v>
      </c>
      <c r="I248" s="56" t="s">
        <v>66</v>
      </c>
      <c r="J248" s="55">
        <v>139</v>
      </c>
      <c r="K248" s="55">
        <v>139</v>
      </c>
      <c r="L248" s="56" t="s">
        <v>94</v>
      </c>
    </row>
    <row r="249" spans="1:12" ht="13.5" customHeight="1">
      <c r="A249" s="55">
        <v>63</v>
      </c>
      <c r="B249" s="56" t="s">
        <v>433</v>
      </c>
      <c r="C249" s="56" t="s">
        <v>64</v>
      </c>
      <c r="D249" s="55">
        <v>120988</v>
      </c>
      <c r="E249" s="57">
        <v>39.6732696967809</v>
      </c>
      <c r="F249" s="55">
        <v>6</v>
      </c>
      <c r="G249" s="56" t="s">
        <v>64</v>
      </c>
      <c r="H249" s="56" t="s">
        <v>224</v>
      </c>
      <c r="I249" s="56" t="s">
        <v>66</v>
      </c>
      <c r="J249" s="55">
        <v>2</v>
      </c>
      <c r="K249" s="55">
        <v>2</v>
      </c>
      <c r="L249" s="56" t="s">
        <v>65</v>
      </c>
    </row>
    <row r="250" spans="1:12" ht="13.5" customHeight="1">
      <c r="A250" s="55">
        <v>63</v>
      </c>
      <c r="B250" s="56" t="s">
        <v>433</v>
      </c>
      <c r="C250" s="56" t="s">
        <v>69</v>
      </c>
      <c r="D250" s="55">
        <v>120749</v>
      </c>
      <c r="E250" s="57">
        <v>39.594899019874674</v>
      </c>
      <c r="F250" s="55">
        <v>6</v>
      </c>
      <c r="G250" s="56" t="s">
        <v>69</v>
      </c>
      <c r="H250" s="56" t="s">
        <v>224</v>
      </c>
      <c r="I250" s="56" t="s">
        <v>71</v>
      </c>
      <c r="J250" s="55">
        <v>4</v>
      </c>
      <c r="K250" s="55">
        <v>4</v>
      </c>
      <c r="L250" s="56" t="s">
        <v>70</v>
      </c>
    </row>
    <row r="251" spans="1:12" ht="13.5" customHeight="1">
      <c r="A251" s="55">
        <v>63</v>
      </c>
      <c r="B251" s="56" t="s">
        <v>433</v>
      </c>
      <c r="C251" s="56" t="s">
        <v>226</v>
      </c>
      <c r="D251" s="55">
        <v>40781</v>
      </c>
      <c r="E251" s="57">
        <v>13.372529602145848</v>
      </c>
      <c r="F251" s="55">
        <v>2</v>
      </c>
      <c r="G251" s="56" t="s">
        <v>226</v>
      </c>
      <c r="H251" s="56" t="s">
        <v>224</v>
      </c>
      <c r="I251" s="56" t="s">
        <v>85</v>
      </c>
      <c r="J251" s="55">
        <v>126</v>
      </c>
      <c r="K251" s="55">
        <v>126</v>
      </c>
      <c r="L251" s="56" t="s">
        <v>227</v>
      </c>
    </row>
    <row r="252" spans="1:12" ht="13.5" customHeight="1">
      <c r="A252" s="55">
        <v>63</v>
      </c>
      <c r="B252" s="56" t="s">
        <v>433</v>
      </c>
      <c r="C252" s="56" t="s">
        <v>72</v>
      </c>
      <c r="D252" s="55">
        <v>6395</v>
      </c>
      <c r="E252" s="57">
        <v>2.096989451110142</v>
      </c>
      <c r="G252" s="56" t="s">
        <v>225</v>
      </c>
      <c r="H252" s="56" t="s">
        <v>224</v>
      </c>
      <c r="I252" s="56" t="s">
        <v>66</v>
      </c>
      <c r="J252" s="55">
        <v>3</v>
      </c>
      <c r="K252" s="55">
        <v>3</v>
      </c>
      <c r="L252" s="56" t="s">
        <v>73</v>
      </c>
    </row>
    <row r="253" spans="1:12" ht="13.5" customHeight="1">
      <c r="A253" s="55">
        <v>63</v>
      </c>
      <c r="B253" s="56" t="s">
        <v>433</v>
      </c>
      <c r="C253" s="56" t="s">
        <v>236</v>
      </c>
      <c r="D253" s="55">
        <v>4972</v>
      </c>
      <c r="E253" s="57">
        <v>1.6303724082751565</v>
      </c>
      <c r="G253" s="56" t="s">
        <v>236</v>
      </c>
      <c r="H253" s="56" t="s">
        <v>224</v>
      </c>
      <c r="I253" s="56" t="s">
        <v>85</v>
      </c>
      <c r="J253" s="55">
        <v>477</v>
      </c>
      <c r="K253" s="55">
        <v>477</v>
      </c>
      <c r="L253" s="56" t="s">
        <v>237</v>
      </c>
    </row>
    <row r="254" spans="1:12" ht="13.5" customHeight="1">
      <c r="A254" s="55">
        <v>63</v>
      </c>
      <c r="B254" s="56" t="s">
        <v>433</v>
      </c>
      <c r="C254" s="56" t="s">
        <v>80</v>
      </c>
      <c r="D254" s="55">
        <v>1861</v>
      </c>
      <c r="E254" s="57">
        <v>0.6102419653660632</v>
      </c>
      <c r="G254" s="56" t="s">
        <v>235</v>
      </c>
      <c r="H254" s="56" t="s">
        <v>224</v>
      </c>
      <c r="I254" s="56" t="s">
        <v>66</v>
      </c>
      <c r="J254" s="55">
        <v>118</v>
      </c>
      <c r="K254" s="55">
        <v>118</v>
      </c>
      <c r="L254" s="56" t="s">
        <v>81</v>
      </c>
    </row>
    <row r="255" spans="1:12" ht="13.5" customHeight="1">
      <c r="A255" s="55">
        <v>63</v>
      </c>
      <c r="B255" s="56" t="s">
        <v>433</v>
      </c>
      <c r="C255" s="56" t="s">
        <v>228</v>
      </c>
      <c r="D255" s="55">
        <v>1427</v>
      </c>
      <c r="E255" s="57">
        <v>0.46792868596312315</v>
      </c>
      <c r="G255" s="56" t="s">
        <v>434</v>
      </c>
      <c r="H255" s="56" t="s">
        <v>224</v>
      </c>
      <c r="I255" s="56" t="s">
        <v>77</v>
      </c>
      <c r="J255" s="55">
        <v>502</v>
      </c>
      <c r="K255" s="55">
        <v>159</v>
      </c>
      <c r="L255" s="56" t="s">
        <v>229</v>
      </c>
    </row>
    <row r="256" spans="1:12" ht="13.5" customHeight="1">
      <c r="A256" s="55">
        <v>63</v>
      </c>
      <c r="B256" s="56" t="s">
        <v>433</v>
      </c>
      <c r="C256" s="56" t="s">
        <v>249</v>
      </c>
      <c r="D256" s="55">
        <v>1028</v>
      </c>
      <c r="E256" s="57">
        <v>0.33709228393138796</v>
      </c>
      <c r="G256" s="56" t="s">
        <v>249</v>
      </c>
      <c r="H256" s="56" t="s">
        <v>224</v>
      </c>
      <c r="I256" s="56" t="s">
        <v>189</v>
      </c>
      <c r="J256" s="55">
        <v>307</v>
      </c>
      <c r="K256" s="55">
        <v>307</v>
      </c>
      <c r="L256" s="56" t="s">
        <v>250</v>
      </c>
    </row>
    <row r="257" spans="1:12" ht="13.5" customHeight="1">
      <c r="A257" s="55">
        <v>63</v>
      </c>
      <c r="B257" s="56" t="s">
        <v>433</v>
      </c>
      <c r="C257" s="56" t="s">
        <v>91</v>
      </c>
      <c r="D257" s="55">
        <v>485</v>
      </c>
      <c r="E257" s="57">
        <v>0.15903672928669568</v>
      </c>
      <c r="G257" s="56" t="s">
        <v>91</v>
      </c>
      <c r="H257" s="56" t="s">
        <v>224</v>
      </c>
      <c r="I257" s="56" t="s">
        <v>66</v>
      </c>
      <c r="J257" s="55">
        <v>68</v>
      </c>
      <c r="K257" s="55">
        <v>68</v>
      </c>
      <c r="L257" s="56" t="s">
        <v>92</v>
      </c>
    </row>
    <row r="258" spans="1:12" ht="13.5" customHeight="1">
      <c r="A258" s="55">
        <v>63</v>
      </c>
      <c r="B258" s="56" t="s">
        <v>433</v>
      </c>
      <c r="C258" s="56" t="s">
        <v>242</v>
      </c>
      <c r="D258" s="55">
        <v>473</v>
      </c>
      <c r="E258" s="57">
        <v>0.1551017999022826</v>
      </c>
      <c r="G258" s="56" t="s">
        <v>242</v>
      </c>
      <c r="H258" s="56" t="s">
        <v>224</v>
      </c>
      <c r="I258" s="56" t="s">
        <v>85</v>
      </c>
      <c r="J258" s="55">
        <v>108</v>
      </c>
      <c r="K258" s="55">
        <v>108</v>
      </c>
      <c r="L258" s="56" t="s">
        <v>243</v>
      </c>
    </row>
    <row r="259" spans="1:12" ht="13.5" customHeight="1">
      <c r="A259" s="55">
        <v>63</v>
      </c>
      <c r="B259" s="56" t="s">
        <v>433</v>
      </c>
      <c r="C259" s="56" t="s">
        <v>201</v>
      </c>
      <c r="D259" s="55">
        <v>294</v>
      </c>
      <c r="E259" s="57">
        <v>0.09640576991812068</v>
      </c>
      <c r="G259" s="56" t="s">
        <v>203</v>
      </c>
      <c r="H259" s="56" t="s">
        <v>224</v>
      </c>
      <c r="I259" s="56" t="s">
        <v>102</v>
      </c>
      <c r="J259" s="55">
        <v>17</v>
      </c>
      <c r="K259" s="55">
        <v>17</v>
      </c>
      <c r="L259" s="56" t="s">
        <v>202</v>
      </c>
    </row>
    <row r="260" spans="1:12" ht="13.5" customHeight="1">
      <c r="A260" s="55">
        <v>63</v>
      </c>
      <c r="B260" s="56" t="s">
        <v>433</v>
      </c>
      <c r="C260" s="56" t="s">
        <v>100</v>
      </c>
      <c r="D260" s="55">
        <v>271</v>
      </c>
      <c r="E260" s="57">
        <v>0.08886382193132893</v>
      </c>
      <c r="G260" s="56" t="s">
        <v>100</v>
      </c>
      <c r="H260" s="56" t="s">
        <v>224</v>
      </c>
      <c r="I260" s="56" t="s">
        <v>102</v>
      </c>
      <c r="J260" s="55">
        <v>24</v>
      </c>
      <c r="K260" s="55">
        <v>24</v>
      </c>
      <c r="L260" s="56" t="s">
        <v>101</v>
      </c>
    </row>
    <row r="261" spans="1:12" ht="13.5" customHeight="1">
      <c r="A261" s="55">
        <v>64</v>
      </c>
      <c r="B261" s="56" t="s">
        <v>435</v>
      </c>
      <c r="C261" s="56" t="s">
        <v>269</v>
      </c>
      <c r="D261" s="55">
        <v>72916</v>
      </c>
      <c r="E261" s="57">
        <v>39.99276010157797</v>
      </c>
      <c r="F261" s="55">
        <v>7</v>
      </c>
      <c r="G261" s="56" t="s">
        <v>269</v>
      </c>
      <c r="H261" s="56" t="s">
        <v>271</v>
      </c>
      <c r="I261" s="56" t="s">
        <v>85</v>
      </c>
      <c r="J261" s="55">
        <v>6</v>
      </c>
      <c r="K261" s="55">
        <v>6</v>
      </c>
      <c r="L261" s="56" t="s">
        <v>270</v>
      </c>
    </row>
    <row r="262" spans="1:12" ht="13.5" customHeight="1">
      <c r="A262" s="55">
        <v>64</v>
      </c>
      <c r="B262" s="56" t="s">
        <v>435</v>
      </c>
      <c r="C262" s="56" t="s">
        <v>64</v>
      </c>
      <c r="D262" s="55">
        <v>40097</v>
      </c>
      <c r="E262" s="57">
        <v>21.99228841122623</v>
      </c>
      <c r="F262" s="55">
        <v>3</v>
      </c>
      <c r="G262" s="56" t="s">
        <v>272</v>
      </c>
      <c r="H262" s="56" t="s">
        <v>271</v>
      </c>
      <c r="I262" s="56" t="s">
        <v>66</v>
      </c>
      <c r="J262" s="55">
        <v>2</v>
      </c>
      <c r="K262" s="55">
        <v>2</v>
      </c>
      <c r="L262" s="56" t="s">
        <v>65</v>
      </c>
    </row>
    <row r="263" spans="1:12" ht="13.5" customHeight="1">
      <c r="A263" s="55">
        <v>64</v>
      </c>
      <c r="B263" s="56" t="s">
        <v>435</v>
      </c>
      <c r="C263" s="56" t="s">
        <v>273</v>
      </c>
      <c r="D263" s="55">
        <v>32304</v>
      </c>
      <c r="E263" s="57">
        <v>17.718005956461884</v>
      </c>
      <c r="F263" s="55">
        <v>3</v>
      </c>
      <c r="G263" s="56" t="s">
        <v>275</v>
      </c>
      <c r="H263" s="56" t="s">
        <v>271</v>
      </c>
      <c r="I263" s="56" t="s">
        <v>77</v>
      </c>
      <c r="J263" s="55">
        <v>10</v>
      </c>
      <c r="K263" s="55">
        <v>10</v>
      </c>
      <c r="L263" s="56" t="s">
        <v>274</v>
      </c>
    </row>
    <row r="264" spans="1:12" ht="13.5" customHeight="1">
      <c r="A264" s="55">
        <v>64</v>
      </c>
      <c r="B264" s="56" t="s">
        <v>435</v>
      </c>
      <c r="C264" s="56" t="s">
        <v>69</v>
      </c>
      <c r="D264" s="55">
        <v>16605</v>
      </c>
      <c r="E264" s="57">
        <v>9.107463128623378</v>
      </c>
      <c r="F264" s="55">
        <v>1</v>
      </c>
      <c r="G264" s="56" t="s">
        <v>69</v>
      </c>
      <c r="H264" s="56" t="s">
        <v>271</v>
      </c>
      <c r="I264" s="56" t="s">
        <v>71</v>
      </c>
      <c r="J264" s="55">
        <v>4</v>
      </c>
      <c r="K264" s="55">
        <v>4</v>
      </c>
      <c r="L264" s="56" t="s">
        <v>70</v>
      </c>
    </row>
    <row r="265" spans="1:12" ht="13.5" customHeight="1">
      <c r="A265" s="55">
        <v>64</v>
      </c>
      <c r="B265" s="56" t="s">
        <v>435</v>
      </c>
      <c r="C265" s="56" t="s">
        <v>72</v>
      </c>
      <c r="D265" s="55">
        <v>12018</v>
      </c>
      <c r="E265" s="57">
        <v>6.591598426967525</v>
      </c>
      <c r="F265" s="55">
        <v>1</v>
      </c>
      <c r="G265" s="56" t="s">
        <v>276</v>
      </c>
      <c r="H265" s="56" t="s">
        <v>271</v>
      </c>
      <c r="I265" s="56" t="s">
        <v>66</v>
      </c>
      <c r="J265" s="55">
        <v>3</v>
      </c>
      <c r="K265" s="55">
        <v>3</v>
      </c>
      <c r="L265" s="56" t="s">
        <v>73</v>
      </c>
    </row>
    <row r="266" spans="1:12" ht="13.5" customHeight="1">
      <c r="A266" s="55">
        <v>64</v>
      </c>
      <c r="B266" s="56" t="s">
        <v>435</v>
      </c>
      <c r="C266" s="56" t="s">
        <v>88</v>
      </c>
      <c r="D266" s="55">
        <v>1761</v>
      </c>
      <c r="E266" s="57">
        <v>0.9658682667573483</v>
      </c>
      <c r="G266" s="56" t="s">
        <v>90</v>
      </c>
      <c r="H266" s="56" t="s">
        <v>271</v>
      </c>
      <c r="I266" s="56" t="s">
        <v>66</v>
      </c>
      <c r="J266" s="55">
        <v>448</v>
      </c>
      <c r="K266" s="55">
        <v>448</v>
      </c>
      <c r="L266" s="56" t="s">
        <v>89</v>
      </c>
    </row>
    <row r="267" spans="1:12" ht="13.5" customHeight="1">
      <c r="A267" s="55">
        <v>64</v>
      </c>
      <c r="B267" s="56" t="s">
        <v>435</v>
      </c>
      <c r="C267" s="56" t="s">
        <v>218</v>
      </c>
      <c r="D267" s="55">
        <v>550</v>
      </c>
      <c r="E267" s="57">
        <v>0.30166243425130124</v>
      </c>
      <c r="G267" s="56" t="s">
        <v>218</v>
      </c>
      <c r="H267" s="56" t="s">
        <v>271</v>
      </c>
      <c r="I267" s="56" t="s">
        <v>141</v>
      </c>
      <c r="J267" s="55">
        <v>449</v>
      </c>
      <c r="K267" s="55">
        <v>449</v>
      </c>
      <c r="L267" s="56" t="s">
        <v>219</v>
      </c>
    </row>
    <row r="268" spans="1:12" ht="13.5" customHeight="1">
      <c r="A268" s="55">
        <v>64</v>
      </c>
      <c r="B268" s="56" t="s">
        <v>435</v>
      </c>
      <c r="C268" s="56" t="s">
        <v>278</v>
      </c>
      <c r="D268" s="55">
        <v>344</v>
      </c>
      <c r="E268" s="57">
        <v>0.18867614069535935</v>
      </c>
      <c r="G268" s="56" t="s">
        <v>278</v>
      </c>
      <c r="H268" s="56" t="s">
        <v>271</v>
      </c>
      <c r="I268" s="56" t="s">
        <v>141</v>
      </c>
      <c r="J268" s="55">
        <v>338</v>
      </c>
      <c r="K268" s="55">
        <v>338</v>
      </c>
      <c r="L268" s="56" t="s">
        <v>279</v>
      </c>
    </row>
    <row r="269" spans="1:12" ht="13.5" customHeight="1">
      <c r="A269" s="55">
        <v>64</v>
      </c>
      <c r="B269" s="56" t="s">
        <v>435</v>
      </c>
      <c r="C269" s="56" t="s">
        <v>158</v>
      </c>
      <c r="D269" s="55">
        <v>290</v>
      </c>
      <c r="E269" s="57">
        <v>0.1590583744234134</v>
      </c>
      <c r="G269" s="56" t="s">
        <v>158</v>
      </c>
      <c r="H269" s="56" t="s">
        <v>271</v>
      </c>
      <c r="I269" s="56" t="s">
        <v>160</v>
      </c>
      <c r="J269" s="55">
        <v>84</v>
      </c>
      <c r="K269" s="55">
        <v>84</v>
      </c>
      <c r="L269" s="56" t="s">
        <v>159</v>
      </c>
    </row>
    <row r="270" spans="1:12" ht="13.5" customHeight="1">
      <c r="A270" s="55">
        <v>64</v>
      </c>
      <c r="B270" s="56" t="s">
        <v>435</v>
      </c>
      <c r="C270" s="56" t="s">
        <v>292</v>
      </c>
      <c r="D270" s="55">
        <v>240</v>
      </c>
      <c r="E270" s="57">
        <v>0.13163451676420418</v>
      </c>
      <c r="G270" s="56" t="s">
        <v>292</v>
      </c>
      <c r="H270" s="56" t="s">
        <v>271</v>
      </c>
      <c r="I270" s="56" t="s">
        <v>141</v>
      </c>
      <c r="J270" s="55">
        <v>425</v>
      </c>
      <c r="K270" s="55">
        <v>425</v>
      </c>
      <c r="L270" s="56" t="s">
        <v>293</v>
      </c>
    </row>
    <row r="271" spans="1:12" ht="13.5" customHeight="1">
      <c r="A271" s="55">
        <v>64</v>
      </c>
      <c r="B271" s="56" t="s">
        <v>435</v>
      </c>
      <c r="C271" s="56" t="s">
        <v>95</v>
      </c>
      <c r="D271" s="55">
        <v>238</v>
      </c>
      <c r="E271" s="57">
        <v>0.13053756245783582</v>
      </c>
      <c r="G271" s="56" t="s">
        <v>184</v>
      </c>
      <c r="H271" s="56" t="s">
        <v>271</v>
      </c>
      <c r="I271" s="56" t="s">
        <v>66</v>
      </c>
      <c r="J271" s="55">
        <v>104</v>
      </c>
      <c r="K271" s="55">
        <v>104</v>
      </c>
      <c r="L271" s="56" t="s">
        <v>96</v>
      </c>
    </row>
    <row r="272" spans="1:12" ht="13.5" customHeight="1">
      <c r="A272" s="55">
        <v>64</v>
      </c>
      <c r="B272" s="56" t="s">
        <v>435</v>
      </c>
      <c r="C272" s="56" t="s">
        <v>91</v>
      </c>
      <c r="D272" s="55">
        <v>222</v>
      </c>
      <c r="E272" s="57">
        <v>0.12176192800688887</v>
      </c>
      <c r="G272" s="56" t="s">
        <v>296</v>
      </c>
      <c r="H272" s="56" t="s">
        <v>271</v>
      </c>
      <c r="I272" s="56" t="s">
        <v>66</v>
      </c>
      <c r="J272" s="55">
        <v>68</v>
      </c>
      <c r="K272" s="55">
        <v>68</v>
      </c>
      <c r="L272" s="56" t="s">
        <v>92</v>
      </c>
    </row>
    <row r="273" spans="1:12" ht="13.5" customHeight="1">
      <c r="A273" s="55">
        <v>64</v>
      </c>
      <c r="B273" s="56" t="s">
        <v>435</v>
      </c>
      <c r="C273" s="56" t="s">
        <v>106</v>
      </c>
      <c r="D273" s="55">
        <v>200</v>
      </c>
      <c r="E273" s="57">
        <v>0.10969543063683682</v>
      </c>
      <c r="G273" s="56" t="s">
        <v>285</v>
      </c>
      <c r="H273" s="56" t="s">
        <v>271</v>
      </c>
      <c r="I273" s="56" t="s">
        <v>71</v>
      </c>
      <c r="J273" s="55">
        <v>258</v>
      </c>
      <c r="K273" s="55">
        <v>258</v>
      </c>
      <c r="L273" s="56" t="s">
        <v>107</v>
      </c>
    </row>
    <row r="274" spans="1:12" ht="13.5" customHeight="1">
      <c r="A274" s="55">
        <v>64</v>
      </c>
      <c r="B274" s="56" t="s">
        <v>435</v>
      </c>
      <c r="C274" s="56" t="s">
        <v>93</v>
      </c>
      <c r="D274" s="55">
        <v>168</v>
      </c>
      <c r="E274" s="57">
        <v>0.09214416173494293</v>
      </c>
      <c r="G274" s="56" t="s">
        <v>287</v>
      </c>
      <c r="H274" s="56" t="s">
        <v>271</v>
      </c>
      <c r="I274" s="56" t="s">
        <v>66</v>
      </c>
      <c r="J274" s="55">
        <v>139</v>
      </c>
      <c r="K274" s="55">
        <v>139</v>
      </c>
      <c r="L274" s="56" t="s">
        <v>94</v>
      </c>
    </row>
    <row r="275" spans="1:12" ht="13.5" customHeight="1">
      <c r="A275" s="55">
        <v>64</v>
      </c>
      <c r="B275" s="56" t="s">
        <v>435</v>
      </c>
      <c r="C275" s="56" t="s">
        <v>128</v>
      </c>
      <c r="D275" s="55">
        <v>148</v>
      </c>
      <c r="E275" s="57">
        <v>0.08117461867125925</v>
      </c>
      <c r="G275" s="56" t="s">
        <v>286</v>
      </c>
      <c r="H275" s="56" t="s">
        <v>271</v>
      </c>
      <c r="I275" s="56" t="s">
        <v>102</v>
      </c>
      <c r="J275" s="55">
        <v>238</v>
      </c>
      <c r="K275" s="55">
        <v>238</v>
      </c>
      <c r="L275" s="56" t="s">
        <v>129</v>
      </c>
    </row>
    <row r="276" spans="1:12" ht="13.5" customHeight="1">
      <c r="A276" s="55">
        <v>64</v>
      </c>
      <c r="B276" s="56" t="s">
        <v>435</v>
      </c>
      <c r="C276" s="56" t="s">
        <v>288</v>
      </c>
      <c r="D276" s="55">
        <v>56</v>
      </c>
      <c r="E276" s="57">
        <v>0.03071472057831431</v>
      </c>
      <c r="G276" s="56" t="s">
        <v>288</v>
      </c>
      <c r="H276" s="56" t="s">
        <v>271</v>
      </c>
      <c r="I276" s="56" t="s">
        <v>102</v>
      </c>
      <c r="J276" s="55">
        <v>340</v>
      </c>
      <c r="K276" s="55">
        <v>340</v>
      </c>
      <c r="L276" s="56" t="s">
        <v>289</v>
      </c>
    </row>
    <row r="277" spans="1:12" ht="13.5" customHeight="1">
      <c r="A277" s="55">
        <v>65</v>
      </c>
      <c r="B277" s="56" t="s">
        <v>27</v>
      </c>
      <c r="C277" s="56" t="s">
        <v>69</v>
      </c>
      <c r="D277" s="55">
        <v>84382</v>
      </c>
      <c r="E277" s="57">
        <v>48.8101435694536</v>
      </c>
      <c r="F277" s="55">
        <v>17</v>
      </c>
      <c r="G277" s="56" t="s">
        <v>69</v>
      </c>
      <c r="H277" s="56" t="s">
        <v>394</v>
      </c>
      <c r="I277" s="56" t="s">
        <v>71</v>
      </c>
      <c r="J277" s="55">
        <v>4</v>
      </c>
      <c r="K277" s="55">
        <v>4</v>
      </c>
      <c r="L277" s="56" t="s">
        <v>70</v>
      </c>
    </row>
    <row r="278" spans="1:12" ht="13.5" customHeight="1">
      <c r="A278" s="55">
        <v>65</v>
      </c>
      <c r="B278" s="56" t="s">
        <v>27</v>
      </c>
      <c r="C278" s="56" t="s">
        <v>64</v>
      </c>
      <c r="D278" s="55">
        <v>69858</v>
      </c>
      <c r="E278" s="57">
        <v>40.40884323048624</v>
      </c>
      <c r="F278" s="55">
        <v>14</v>
      </c>
      <c r="G278" s="56" t="s">
        <v>64</v>
      </c>
      <c r="H278" s="56" t="s">
        <v>394</v>
      </c>
      <c r="I278" s="56" t="s">
        <v>66</v>
      </c>
      <c r="J278" s="55">
        <v>2</v>
      </c>
      <c r="K278" s="55">
        <v>2</v>
      </c>
      <c r="L278" s="56" t="s">
        <v>65</v>
      </c>
    </row>
    <row r="279" spans="1:12" ht="13.5" customHeight="1">
      <c r="A279" s="55">
        <v>65</v>
      </c>
      <c r="B279" s="56" t="s">
        <v>27</v>
      </c>
      <c r="C279" s="56" t="s">
        <v>395</v>
      </c>
      <c r="D279" s="55">
        <v>10369</v>
      </c>
      <c r="E279" s="57">
        <v>5.9978713312278025</v>
      </c>
      <c r="F279" s="55">
        <v>2</v>
      </c>
      <c r="G279" s="56" t="s">
        <v>395</v>
      </c>
      <c r="H279" s="56" t="s">
        <v>394</v>
      </c>
      <c r="I279" s="56" t="s">
        <v>85</v>
      </c>
      <c r="J279" s="55">
        <v>44</v>
      </c>
      <c r="K279" s="55">
        <v>44</v>
      </c>
      <c r="L279" s="56" t="s">
        <v>396</v>
      </c>
    </row>
    <row r="280" spans="1:12" ht="13.5" customHeight="1">
      <c r="A280" s="55">
        <v>65</v>
      </c>
      <c r="B280" s="56" t="s">
        <v>27</v>
      </c>
      <c r="C280" s="56" t="s">
        <v>72</v>
      </c>
      <c r="D280" s="55">
        <v>5292</v>
      </c>
      <c r="E280" s="57">
        <v>3.0611182452365253</v>
      </c>
      <c r="G280" s="56" t="s">
        <v>397</v>
      </c>
      <c r="H280" s="56" t="s">
        <v>394</v>
      </c>
      <c r="I280" s="56" t="s">
        <v>66</v>
      </c>
      <c r="J280" s="55">
        <v>3</v>
      </c>
      <c r="K280" s="55">
        <v>3</v>
      </c>
      <c r="L280" s="56" t="s">
        <v>73</v>
      </c>
    </row>
    <row r="281" spans="1:12" ht="13.5" customHeight="1">
      <c r="A281" s="55">
        <v>66</v>
      </c>
      <c r="B281" s="56" t="s">
        <v>436</v>
      </c>
      <c r="C281" s="56" t="s">
        <v>69</v>
      </c>
      <c r="D281" s="55">
        <v>109574</v>
      </c>
      <c r="E281" s="57">
        <v>47.80778107915898</v>
      </c>
      <c r="F281" s="55">
        <v>8</v>
      </c>
      <c r="G281" s="56" t="s">
        <v>69</v>
      </c>
      <c r="H281" s="56" t="s">
        <v>327</v>
      </c>
      <c r="I281" s="56" t="s">
        <v>71</v>
      </c>
      <c r="J281" s="55">
        <v>4</v>
      </c>
      <c r="K281" s="55">
        <v>4</v>
      </c>
      <c r="L281" s="56" t="s">
        <v>70</v>
      </c>
    </row>
    <row r="282" spans="1:12" ht="13.5" customHeight="1">
      <c r="A282" s="55">
        <v>66</v>
      </c>
      <c r="B282" s="56" t="s">
        <v>436</v>
      </c>
      <c r="C282" s="56" t="s">
        <v>64</v>
      </c>
      <c r="D282" s="55">
        <v>74949</v>
      </c>
      <c r="E282" s="57">
        <v>32.70068979960471</v>
      </c>
      <c r="F282" s="55">
        <v>5</v>
      </c>
      <c r="G282" s="56" t="s">
        <v>328</v>
      </c>
      <c r="H282" s="56" t="s">
        <v>327</v>
      </c>
      <c r="I282" s="56" t="s">
        <v>66</v>
      </c>
      <c r="J282" s="55">
        <v>2</v>
      </c>
      <c r="K282" s="55">
        <v>2</v>
      </c>
      <c r="L282" s="56" t="s">
        <v>65</v>
      </c>
    </row>
    <row r="283" spans="1:12" ht="13.5" customHeight="1">
      <c r="A283" s="55">
        <v>66</v>
      </c>
      <c r="B283" s="56" t="s">
        <v>436</v>
      </c>
      <c r="C283" s="56" t="s">
        <v>329</v>
      </c>
      <c r="D283" s="55">
        <v>33415</v>
      </c>
      <c r="E283" s="57">
        <v>14.579161158304865</v>
      </c>
      <c r="F283" s="55">
        <v>2</v>
      </c>
      <c r="G283" s="56" t="s">
        <v>329</v>
      </c>
      <c r="H283" s="56" t="s">
        <v>327</v>
      </c>
      <c r="I283" s="56" t="s">
        <v>77</v>
      </c>
      <c r="J283" s="55">
        <v>26</v>
      </c>
      <c r="K283" s="55">
        <v>26</v>
      </c>
      <c r="L283" s="56" t="s">
        <v>330</v>
      </c>
    </row>
    <row r="284" spans="1:12" ht="13.5" customHeight="1">
      <c r="A284" s="55">
        <v>66</v>
      </c>
      <c r="B284" s="56" t="s">
        <v>436</v>
      </c>
      <c r="C284" s="56" t="s">
        <v>78</v>
      </c>
      <c r="D284" s="55">
        <v>2579</v>
      </c>
      <c r="E284" s="57">
        <v>1.125232878266295</v>
      </c>
      <c r="G284" s="56" t="s">
        <v>78</v>
      </c>
      <c r="H284" s="56" t="s">
        <v>327</v>
      </c>
      <c r="I284" s="56" t="s">
        <v>66</v>
      </c>
      <c r="J284" s="55">
        <v>478</v>
      </c>
      <c r="K284" s="55">
        <v>478</v>
      </c>
      <c r="L284" s="56" t="s">
        <v>79</v>
      </c>
    </row>
    <row r="285" spans="1:12" ht="13.5" customHeight="1">
      <c r="A285" s="55">
        <v>66</v>
      </c>
      <c r="B285" s="56" t="s">
        <v>436</v>
      </c>
      <c r="C285" s="56" t="s">
        <v>331</v>
      </c>
      <c r="D285" s="55">
        <v>1689</v>
      </c>
      <c r="E285" s="57">
        <v>0.7369206403225174</v>
      </c>
      <c r="G285" s="56" t="s">
        <v>331</v>
      </c>
      <c r="H285" s="56" t="s">
        <v>327</v>
      </c>
      <c r="I285" s="56" t="s">
        <v>85</v>
      </c>
      <c r="J285" s="55">
        <v>116</v>
      </c>
      <c r="K285" s="55">
        <v>116</v>
      </c>
      <c r="L285" s="56" t="s">
        <v>332</v>
      </c>
    </row>
    <row r="286" spans="1:12" ht="13.5" customHeight="1">
      <c r="A286" s="55">
        <v>66</v>
      </c>
      <c r="B286" s="56" t="s">
        <v>436</v>
      </c>
      <c r="C286" s="56" t="s">
        <v>72</v>
      </c>
      <c r="D286" s="55">
        <v>1464</v>
      </c>
      <c r="E286" s="57">
        <v>0.6387518161232477</v>
      </c>
      <c r="G286" s="56" t="s">
        <v>333</v>
      </c>
      <c r="H286" s="56" t="s">
        <v>327</v>
      </c>
      <c r="I286" s="56" t="s">
        <v>66</v>
      </c>
      <c r="J286" s="55">
        <v>3</v>
      </c>
      <c r="K286" s="55">
        <v>3</v>
      </c>
      <c r="L286" s="56" t="s">
        <v>73</v>
      </c>
    </row>
    <row r="287" spans="1:12" ht="13.5" customHeight="1">
      <c r="A287" s="55">
        <v>66</v>
      </c>
      <c r="B287" s="56" t="s">
        <v>436</v>
      </c>
      <c r="C287" s="56" t="s">
        <v>292</v>
      </c>
      <c r="D287" s="55">
        <v>540</v>
      </c>
      <c r="E287" s="57">
        <v>0.2356051780782471</v>
      </c>
      <c r="G287" s="56" t="s">
        <v>292</v>
      </c>
      <c r="H287" s="56" t="s">
        <v>327</v>
      </c>
      <c r="I287" s="56" t="s">
        <v>141</v>
      </c>
      <c r="J287" s="55">
        <v>425</v>
      </c>
      <c r="K287" s="55">
        <v>425</v>
      </c>
      <c r="L287" s="56" t="s">
        <v>293</v>
      </c>
    </row>
    <row r="288" spans="1:12" ht="13.5" customHeight="1">
      <c r="A288" s="55">
        <v>66</v>
      </c>
      <c r="B288" s="56" t="s">
        <v>436</v>
      </c>
      <c r="C288" s="56" t="s">
        <v>335</v>
      </c>
      <c r="D288" s="55">
        <v>268</v>
      </c>
      <c r="E288" s="57">
        <v>0.11692997726846338</v>
      </c>
      <c r="G288" s="56" t="s">
        <v>335</v>
      </c>
      <c r="H288" s="56" t="s">
        <v>327</v>
      </c>
      <c r="I288" s="56" t="s">
        <v>77</v>
      </c>
      <c r="J288" s="55">
        <v>144</v>
      </c>
      <c r="K288" s="55">
        <v>144</v>
      </c>
      <c r="L288" s="56" t="s">
        <v>336</v>
      </c>
    </row>
    <row r="289" spans="1:12" ht="13.5" customHeight="1">
      <c r="A289" s="55">
        <v>66</v>
      </c>
      <c r="B289" s="56" t="s">
        <v>436</v>
      </c>
      <c r="C289" s="56" t="s">
        <v>343</v>
      </c>
      <c r="D289" s="55">
        <v>247</v>
      </c>
      <c r="E289" s="57">
        <v>0.10776755367653154</v>
      </c>
      <c r="G289" s="56" t="s">
        <v>343</v>
      </c>
      <c r="H289" s="56" t="s">
        <v>327</v>
      </c>
      <c r="I289" s="56" t="s">
        <v>85</v>
      </c>
      <c r="J289" s="55">
        <v>354</v>
      </c>
      <c r="K289" s="55">
        <v>354</v>
      </c>
      <c r="L289" s="56" t="s">
        <v>344</v>
      </c>
    </row>
    <row r="290" spans="1:12" ht="13.5" customHeight="1">
      <c r="A290" s="55">
        <v>66</v>
      </c>
      <c r="B290" s="56" t="s">
        <v>436</v>
      </c>
      <c r="C290" s="56" t="s">
        <v>93</v>
      </c>
      <c r="D290" s="55">
        <v>168</v>
      </c>
      <c r="E290" s="57">
        <v>0.07329938873545465</v>
      </c>
      <c r="G290" s="56" t="s">
        <v>93</v>
      </c>
      <c r="H290" s="56" t="s">
        <v>327</v>
      </c>
      <c r="I290" s="56" t="s">
        <v>66</v>
      </c>
      <c r="J290" s="55">
        <v>139</v>
      </c>
      <c r="K290" s="55">
        <v>139</v>
      </c>
      <c r="L290" s="56" t="s">
        <v>94</v>
      </c>
    </row>
    <row r="291" spans="1:12" ht="13.5" customHeight="1">
      <c r="A291" s="55">
        <v>66</v>
      </c>
      <c r="B291" s="56" t="s">
        <v>436</v>
      </c>
      <c r="C291" s="56" t="s">
        <v>337</v>
      </c>
      <c r="D291" s="55">
        <v>164</v>
      </c>
      <c r="E291" s="57">
        <v>0.07155416519413431</v>
      </c>
      <c r="G291" s="56" t="s">
        <v>337</v>
      </c>
      <c r="H291" s="56" t="s">
        <v>327</v>
      </c>
      <c r="I291" s="56" t="s">
        <v>77</v>
      </c>
      <c r="J291" s="55">
        <v>424</v>
      </c>
      <c r="K291" s="55">
        <v>424</v>
      </c>
      <c r="L291" s="56" t="s">
        <v>338</v>
      </c>
    </row>
    <row r="292" spans="1:12" ht="13.5" customHeight="1">
      <c r="A292" s="55">
        <v>66</v>
      </c>
      <c r="B292" s="56" t="s">
        <v>436</v>
      </c>
      <c r="C292" s="56" t="s">
        <v>341</v>
      </c>
      <c r="D292" s="55">
        <v>163</v>
      </c>
      <c r="E292" s="57">
        <v>0.07111785930880421</v>
      </c>
      <c r="G292" s="56" t="s">
        <v>341</v>
      </c>
      <c r="H292" s="56" t="s">
        <v>327</v>
      </c>
      <c r="I292" s="56" t="s">
        <v>77</v>
      </c>
      <c r="J292" s="55">
        <v>140</v>
      </c>
      <c r="K292" s="55">
        <v>140</v>
      </c>
      <c r="L292" s="56" t="s">
        <v>342</v>
      </c>
    </row>
    <row r="293" spans="1:12" ht="13.5" customHeight="1">
      <c r="A293" s="55">
        <v>66</v>
      </c>
      <c r="B293" s="56" t="s">
        <v>436</v>
      </c>
      <c r="C293" s="56" t="s">
        <v>100</v>
      </c>
      <c r="D293" s="55">
        <v>146</v>
      </c>
      <c r="E293" s="57">
        <v>0.06370065925819274</v>
      </c>
      <c r="G293" s="56" t="s">
        <v>100</v>
      </c>
      <c r="H293" s="56" t="s">
        <v>327</v>
      </c>
      <c r="I293" s="56" t="s">
        <v>102</v>
      </c>
      <c r="J293" s="55">
        <v>24</v>
      </c>
      <c r="K293" s="55">
        <v>24</v>
      </c>
      <c r="L293" s="56" t="s">
        <v>101</v>
      </c>
    </row>
    <row r="294" spans="1:12" ht="13.5" customHeight="1">
      <c r="A294" s="55">
        <v>67</v>
      </c>
      <c r="B294" s="56" t="s">
        <v>10</v>
      </c>
      <c r="C294" s="56" t="s">
        <v>69</v>
      </c>
      <c r="D294" s="55">
        <v>1592162</v>
      </c>
      <c r="E294" s="57">
        <v>53.28973748103085</v>
      </c>
      <c r="F294" s="55">
        <v>67</v>
      </c>
      <c r="G294" s="56" t="s">
        <v>69</v>
      </c>
      <c r="H294" s="56" t="s">
        <v>349</v>
      </c>
      <c r="I294" s="56" t="s">
        <v>71</v>
      </c>
      <c r="J294" s="55">
        <v>4</v>
      </c>
      <c r="K294" s="55">
        <v>4</v>
      </c>
      <c r="L294" s="56" t="s">
        <v>70</v>
      </c>
    </row>
    <row r="295" spans="1:12" ht="13.5" customHeight="1">
      <c r="A295" s="55">
        <v>67</v>
      </c>
      <c r="B295" s="56" t="s">
        <v>10</v>
      </c>
      <c r="C295" s="56" t="s">
        <v>64</v>
      </c>
      <c r="D295" s="55">
        <v>1002862</v>
      </c>
      <c r="E295" s="57">
        <v>33.56583859538261</v>
      </c>
      <c r="F295" s="55">
        <v>42</v>
      </c>
      <c r="G295" s="56" t="s">
        <v>64</v>
      </c>
      <c r="H295" s="56" t="s">
        <v>349</v>
      </c>
      <c r="I295" s="56" t="s">
        <v>66</v>
      </c>
      <c r="J295" s="55">
        <v>2</v>
      </c>
      <c r="K295" s="55">
        <v>2</v>
      </c>
      <c r="L295" s="56" t="s">
        <v>65</v>
      </c>
    </row>
    <row r="296" spans="1:12" ht="13.5" customHeight="1">
      <c r="A296" s="55">
        <v>67</v>
      </c>
      <c r="B296" s="56" t="s">
        <v>10</v>
      </c>
      <c r="C296" s="56" t="s">
        <v>72</v>
      </c>
      <c r="D296" s="55">
        <v>264782</v>
      </c>
      <c r="E296" s="57">
        <v>8.862266069471769</v>
      </c>
      <c r="F296" s="55">
        <v>11</v>
      </c>
      <c r="G296" s="56" t="s">
        <v>350</v>
      </c>
      <c r="H296" s="56" t="s">
        <v>349</v>
      </c>
      <c r="I296" s="56" t="s">
        <v>66</v>
      </c>
      <c r="J296" s="55">
        <v>3</v>
      </c>
      <c r="K296" s="55">
        <v>3</v>
      </c>
      <c r="L296" s="56" t="s">
        <v>73</v>
      </c>
    </row>
    <row r="297" spans="1:12" ht="13.5" customHeight="1">
      <c r="A297" s="55">
        <v>67</v>
      </c>
      <c r="B297" s="56" t="s">
        <v>10</v>
      </c>
      <c r="C297" s="56" t="s">
        <v>80</v>
      </c>
      <c r="D297" s="55">
        <v>33044</v>
      </c>
      <c r="E297" s="57">
        <v>1.1059842436405236</v>
      </c>
      <c r="G297" s="56" t="s">
        <v>174</v>
      </c>
      <c r="H297" s="56" t="s">
        <v>349</v>
      </c>
      <c r="I297" s="56" t="s">
        <v>66</v>
      </c>
      <c r="J297" s="55">
        <v>118</v>
      </c>
      <c r="K297" s="55">
        <v>118</v>
      </c>
      <c r="L297" s="56" t="s">
        <v>81</v>
      </c>
    </row>
    <row r="298" spans="1:12" ht="13.5" customHeight="1">
      <c r="A298" s="55">
        <v>67</v>
      </c>
      <c r="B298" s="56" t="s">
        <v>10</v>
      </c>
      <c r="C298" s="56" t="s">
        <v>218</v>
      </c>
      <c r="D298" s="55">
        <v>6877</v>
      </c>
      <c r="E298" s="57">
        <v>0.2301735154193161</v>
      </c>
      <c r="G298" s="56" t="s">
        <v>218</v>
      </c>
      <c r="H298" s="56" t="s">
        <v>349</v>
      </c>
      <c r="I298" s="56" t="s">
        <v>141</v>
      </c>
      <c r="J298" s="55">
        <v>449</v>
      </c>
      <c r="K298" s="55">
        <v>449</v>
      </c>
      <c r="L298" s="56" t="s">
        <v>219</v>
      </c>
    </row>
    <row r="299" spans="1:12" ht="13.5" customHeight="1">
      <c r="A299" s="55">
        <v>67</v>
      </c>
      <c r="B299" s="56" t="s">
        <v>10</v>
      </c>
      <c r="C299" s="56" t="s">
        <v>351</v>
      </c>
      <c r="D299" s="55">
        <v>5039</v>
      </c>
      <c r="E299" s="57">
        <v>0.16865556844524265</v>
      </c>
      <c r="G299" s="56" t="s">
        <v>351</v>
      </c>
      <c r="H299" s="56" t="s">
        <v>349</v>
      </c>
      <c r="I299" s="56" t="s">
        <v>102</v>
      </c>
      <c r="J299" s="55">
        <v>462</v>
      </c>
      <c r="K299" s="55">
        <v>462</v>
      </c>
      <c r="L299" s="56" t="s">
        <v>352</v>
      </c>
    </row>
    <row r="300" spans="1:12" ht="13.5" customHeight="1">
      <c r="A300" s="55">
        <v>67</v>
      </c>
      <c r="B300" s="56" t="s">
        <v>10</v>
      </c>
      <c r="C300" s="56" t="s">
        <v>292</v>
      </c>
      <c r="D300" s="55">
        <v>5024</v>
      </c>
      <c r="E300" s="57">
        <v>0.16815351773544338</v>
      </c>
      <c r="G300" s="56" t="s">
        <v>292</v>
      </c>
      <c r="H300" s="56" t="s">
        <v>349</v>
      </c>
      <c r="I300" s="56" t="s">
        <v>141</v>
      </c>
      <c r="J300" s="55">
        <v>425</v>
      </c>
      <c r="K300" s="55">
        <v>425</v>
      </c>
      <c r="L300" s="56" t="s">
        <v>293</v>
      </c>
    </row>
    <row r="301" spans="1:12" ht="13.5" customHeight="1">
      <c r="A301" s="55">
        <v>67</v>
      </c>
      <c r="B301" s="56" t="s">
        <v>10</v>
      </c>
      <c r="C301" s="56" t="s">
        <v>95</v>
      </c>
      <c r="D301" s="55">
        <v>4231</v>
      </c>
      <c r="E301" s="57">
        <v>0.14161177021072072</v>
      </c>
      <c r="G301" s="56" t="s">
        <v>95</v>
      </c>
      <c r="H301" s="56" t="s">
        <v>349</v>
      </c>
      <c r="I301" s="56" t="s">
        <v>66</v>
      </c>
      <c r="J301" s="55">
        <v>104</v>
      </c>
      <c r="K301" s="55">
        <v>104</v>
      </c>
      <c r="L301" s="56" t="s">
        <v>96</v>
      </c>
    </row>
    <row r="302" spans="1:12" ht="13.5" customHeight="1">
      <c r="A302" s="55">
        <v>67</v>
      </c>
      <c r="B302" s="56" t="s">
        <v>10</v>
      </c>
      <c r="C302" s="56" t="s">
        <v>128</v>
      </c>
      <c r="D302" s="55">
        <v>3518</v>
      </c>
      <c r="E302" s="57">
        <v>0.1177476264715943</v>
      </c>
      <c r="G302" s="56" t="s">
        <v>128</v>
      </c>
      <c r="H302" s="56" t="s">
        <v>349</v>
      </c>
      <c r="I302" s="56" t="s">
        <v>102</v>
      </c>
      <c r="J302" s="55">
        <v>238</v>
      </c>
      <c r="K302" s="55">
        <v>238</v>
      </c>
      <c r="L302" s="56" t="s">
        <v>129</v>
      </c>
    </row>
    <row r="303" spans="1:12" ht="13.5" customHeight="1">
      <c r="A303" s="55">
        <v>67</v>
      </c>
      <c r="B303" s="56" t="s">
        <v>10</v>
      </c>
      <c r="C303" s="56" t="s">
        <v>100</v>
      </c>
      <c r="D303" s="55">
        <v>3123</v>
      </c>
      <c r="E303" s="57">
        <v>0.10452695778021291</v>
      </c>
      <c r="G303" s="56" t="s">
        <v>100</v>
      </c>
      <c r="H303" s="56" t="s">
        <v>349</v>
      </c>
      <c r="I303" s="56" t="s">
        <v>102</v>
      </c>
      <c r="J303" s="55">
        <v>24</v>
      </c>
      <c r="K303" s="55">
        <v>24</v>
      </c>
      <c r="L303" s="56" t="s">
        <v>101</v>
      </c>
    </row>
    <row r="304" spans="1:12" ht="13.5" customHeight="1">
      <c r="A304" s="55">
        <v>67</v>
      </c>
      <c r="B304" s="56" t="s">
        <v>10</v>
      </c>
      <c r="C304" s="56" t="s">
        <v>201</v>
      </c>
      <c r="D304" s="55">
        <v>2675</v>
      </c>
      <c r="E304" s="57">
        <v>0.08953237658087401</v>
      </c>
      <c r="G304" s="56" t="s">
        <v>203</v>
      </c>
      <c r="H304" s="56" t="s">
        <v>349</v>
      </c>
      <c r="I304" s="56" t="s">
        <v>102</v>
      </c>
      <c r="J304" s="55">
        <v>17</v>
      </c>
      <c r="K304" s="55">
        <v>17</v>
      </c>
      <c r="L304" s="56" t="s">
        <v>202</v>
      </c>
    </row>
    <row r="305" spans="1:12" ht="13.5" customHeight="1">
      <c r="A305" s="55">
        <v>67</v>
      </c>
      <c r="B305" s="56" t="s">
        <v>10</v>
      </c>
      <c r="C305" s="56" t="s">
        <v>353</v>
      </c>
      <c r="D305" s="55">
        <v>2099</v>
      </c>
      <c r="E305" s="57">
        <v>0.07025362932458114</v>
      </c>
      <c r="G305" s="56" t="s">
        <v>353</v>
      </c>
      <c r="H305" s="56" t="s">
        <v>349</v>
      </c>
      <c r="I305" s="56" t="s">
        <v>141</v>
      </c>
      <c r="J305" s="55">
        <v>369</v>
      </c>
      <c r="K305" s="55">
        <v>369</v>
      </c>
      <c r="L305" s="56" t="s">
        <v>354</v>
      </c>
    </row>
    <row r="306" spans="1:12" ht="13.5" customHeight="1">
      <c r="A306" s="55">
        <v>67</v>
      </c>
      <c r="B306" s="56" t="s">
        <v>10</v>
      </c>
      <c r="C306" s="56" t="s">
        <v>228</v>
      </c>
      <c r="D306" s="55">
        <v>2074</v>
      </c>
      <c r="E306" s="57">
        <v>0.06941687814158232</v>
      </c>
      <c r="G306" s="56" t="s">
        <v>355</v>
      </c>
      <c r="H306" s="56" t="s">
        <v>349</v>
      </c>
      <c r="I306" s="56" t="s">
        <v>77</v>
      </c>
      <c r="J306" s="55">
        <v>159</v>
      </c>
      <c r="K306" s="55">
        <v>159</v>
      </c>
      <c r="L306" s="56" t="s">
        <v>229</v>
      </c>
    </row>
    <row r="307" spans="1:12" ht="13.5" customHeight="1">
      <c r="A307" s="55">
        <v>67</v>
      </c>
      <c r="B307" s="56" t="s">
        <v>10</v>
      </c>
      <c r="C307" s="56" t="s">
        <v>356</v>
      </c>
      <c r="D307" s="55">
        <v>1816</v>
      </c>
      <c r="E307" s="57">
        <v>0.06078160593303447</v>
      </c>
      <c r="G307" s="56" t="s">
        <v>356</v>
      </c>
      <c r="H307" s="56" t="s">
        <v>349</v>
      </c>
      <c r="I307" s="56" t="s">
        <v>71</v>
      </c>
      <c r="J307" s="55">
        <v>463</v>
      </c>
      <c r="K307" s="55">
        <v>463</v>
      </c>
      <c r="L307" s="56" t="s">
        <v>357</v>
      </c>
    </row>
    <row r="308" spans="1:12" ht="13.5" customHeight="1">
      <c r="A308" s="55">
        <v>67</v>
      </c>
      <c r="B308" s="56" t="s">
        <v>10</v>
      </c>
      <c r="C308" s="56" t="s">
        <v>93</v>
      </c>
      <c r="D308" s="55">
        <v>1757</v>
      </c>
      <c r="E308" s="57">
        <v>0.05880687314115725</v>
      </c>
      <c r="G308" s="56" t="s">
        <v>93</v>
      </c>
      <c r="H308" s="56" t="s">
        <v>349</v>
      </c>
      <c r="I308" s="56" t="s">
        <v>66</v>
      </c>
      <c r="J308" s="55">
        <v>139</v>
      </c>
      <c r="K308" s="55">
        <v>139</v>
      </c>
      <c r="L308" s="56" t="s">
        <v>94</v>
      </c>
    </row>
    <row r="309" spans="1:12" ht="13.5" customHeight="1">
      <c r="A309" s="55">
        <v>67</v>
      </c>
      <c r="B309" s="56" t="s">
        <v>10</v>
      </c>
      <c r="C309" s="56" t="s">
        <v>358</v>
      </c>
      <c r="D309" s="55">
        <v>1667</v>
      </c>
      <c r="E309" s="57">
        <v>0.055794568882361485</v>
      </c>
      <c r="G309" s="56" t="s">
        <v>358</v>
      </c>
      <c r="H309" s="56" t="s">
        <v>349</v>
      </c>
      <c r="I309" s="56" t="s">
        <v>189</v>
      </c>
      <c r="J309" s="55">
        <v>47</v>
      </c>
      <c r="K309" s="55">
        <v>47</v>
      </c>
      <c r="L309" s="56" t="s">
        <v>359</v>
      </c>
    </row>
    <row r="310" spans="1:12" ht="13.5" customHeight="1">
      <c r="A310" s="55">
        <v>67</v>
      </c>
      <c r="B310" s="56" t="s">
        <v>10</v>
      </c>
      <c r="C310" s="56" t="s">
        <v>360</v>
      </c>
      <c r="D310" s="55">
        <v>1422</v>
      </c>
      <c r="E310" s="57">
        <v>0.047594407288973024</v>
      </c>
      <c r="G310" s="56" t="s">
        <v>360</v>
      </c>
      <c r="H310" s="56" t="s">
        <v>349</v>
      </c>
      <c r="I310" s="56" t="s">
        <v>85</v>
      </c>
      <c r="J310" s="55">
        <v>464</v>
      </c>
      <c r="K310" s="55">
        <v>464</v>
      </c>
      <c r="L310" s="56" t="s">
        <v>361</v>
      </c>
    </row>
    <row r="311" spans="1:12" ht="13.5" customHeight="1">
      <c r="A311" s="55">
        <v>67</v>
      </c>
      <c r="B311" s="56" t="s">
        <v>10</v>
      </c>
      <c r="C311" s="56" t="s">
        <v>257</v>
      </c>
      <c r="D311" s="55">
        <v>1335</v>
      </c>
      <c r="E311" s="57">
        <v>0.044682513172137124</v>
      </c>
      <c r="G311" s="56" t="s">
        <v>257</v>
      </c>
      <c r="H311" s="56" t="s">
        <v>349</v>
      </c>
      <c r="I311" s="56" t="s">
        <v>71</v>
      </c>
      <c r="J311" s="55">
        <v>124</v>
      </c>
      <c r="K311" s="55">
        <v>124</v>
      </c>
      <c r="L311" s="56" t="s">
        <v>258</v>
      </c>
    </row>
    <row r="312" spans="1:12" ht="13.5" customHeight="1">
      <c r="A312" s="55">
        <v>67</v>
      </c>
      <c r="B312" s="56" t="s">
        <v>10</v>
      </c>
      <c r="C312" s="56" t="s">
        <v>362</v>
      </c>
      <c r="D312" s="55">
        <v>574</v>
      </c>
      <c r="E312" s="57">
        <v>0.019211807161652966</v>
      </c>
      <c r="G312" s="56" t="s">
        <v>362</v>
      </c>
      <c r="H312" s="56" t="s">
        <v>349</v>
      </c>
      <c r="I312" s="56" t="s">
        <v>66</v>
      </c>
      <c r="J312" s="55">
        <v>465</v>
      </c>
      <c r="K312" s="55">
        <v>465</v>
      </c>
      <c r="L312" s="56" t="s">
        <v>363</v>
      </c>
    </row>
    <row r="313" spans="1:12" ht="13.5" customHeight="1">
      <c r="A313" s="55">
        <v>68</v>
      </c>
      <c r="B313" s="56" t="s">
        <v>437</v>
      </c>
      <c r="C313" s="56" t="s">
        <v>69</v>
      </c>
      <c r="D313" s="55">
        <v>332265</v>
      </c>
      <c r="E313" s="57">
        <v>43.590772948571114</v>
      </c>
      <c r="F313" s="55">
        <v>8</v>
      </c>
      <c r="G313" s="56" t="s">
        <v>69</v>
      </c>
      <c r="H313" s="56" t="s">
        <v>68</v>
      </c>
      <c r="I313" s="56" t="s">
        <v>71</v>
      </c>
      <c r="J313" s="55">
        <v>4</v>
      </c>
      <c r="K313" s="55">
        <v>4</v>
      </c>
      <c r="L313" s="56" t="s">
        <v>70</v>
      </c>
    </row>
    <row r="314" spans="1:12" ht="13.5" customHeight="1">
      <c r="A314" s="55">
        <v>68</v>
      </c>
      <c r="B314" s="56" t="s">
        <v>437</v>
      </c>
      <c r="C314" s="56" t="s">
        <v>64</v>
      </c>
      <c r="D314" s="55">
        <v>329102</v>
      </c>
      <c r="E314" s="57">
        <v>43.17581014828721</v>
      </c>
      <c r="F314" s="55">
        <v>7</v>
      </c>
      <c r="G314" s="56" t="s">
        <v>67</v>
      </c>
      <c r="H314" s="56" t="s">
        <v>68</v>
      </c>
      <c r="I314" s="56" t="s">
        <v>66</v>
      </c>
      <c r="J314" s="55">
        <v>2</v>
      </c>
      <c r="K314" s="55">
        <v>2</v>
      </c>
      <c r="L314" s="56" t="s">
        <v>65</v>
      </c>
    </row>
    <row r="315" spans="1:12" ht="13.5" customHeight="1">
      <c r="A315" s="55">
        <v>68</v>
      </c>
      <c r="B315" s="56" t="s">
        <v>437</v>
      </c>
      <c r="C315" s="56" t="s">
        <v>72</v>
      </c>
      <c r="D315" s="55">
        <v>54254</v>
      </c>
      <c r="E315" s="57">
        <v>7.11773372323831</v>
      </c>
      <c r="F315" s="55">
        <v>1</v>
      </c>
      <c r="G315" s="56" t="s">
        <v>74</v>
      </c>
      <c r="H315" s="56" t="s">
        <v>68</v>
      </c>
      <c r="I315" s="56" t="s">
        <v>66</v>
      </c>
      <c r="J315" s="55">
        <v>3</v>
      </c>
      <c r="K315" s="55">
        <v>3</v>
      </c>
      <c r="L315" s="56" t="s">
        <v>73</v>
      </c>
    </row>
    <row r="316" spans="1:12" ht="13.5" customHeight="1">
      <c r="A316" s="55">
        <v>68</v>
      </c>
      <c r="B316" s="56" t="s">
        <v>437</v>
      </c>
      <c r="C316" s="56" t="s">
        <v>75</v>
      </c>
      <c r="D316" s="55">
        <v>21334</v>
      </c>
      <c r="E316" s="57">
        <v>2.798867019050505</v>
      </c>
      <c r="G316" s="56" t="s">
        <v>75</v>
      </c>
      <c r="H316" s="56" t="s">
        <v>68</v>
      </c>
      <c r="I316" s="56" t="s">
        <v>77</v>
      </c>
      <c r="J316" s="55">
        <v>66</v>
      </c>
      <c r="K316" s="55">
        <v>66</v>
      </c>
      <c r="L316" s="56" t="s">
        <v>76</v>
      </c>
    </row>
    <row r="317" spans="1:12" ht="13.5" customHeight="1">
      <c r="A317" s="55">
        <v>68</v>
      </c>
      <c r="B317" s="56" t="s">
        <v>437</v>
      </c>
      <c r="C317" s="56" t="s">
        <v>80</v>
      </c>
      <c r="D317" s="55">
        <v>6025</v>
      </c>
      <c r="E317" s="57">
        <v>0.790436570253084</v>
      </c>
      <c r="G317" s="56" t="s">
        <v>82</v>
      </c>
      <c r="H317" s="56" t="s">
        <v>68</v>
      </c>
      <c r="I317" s="56" t="s">
        <v>66</v>
      </c>
      <c r="J317" s="55">
        <v>118</v>
      </c>
      <c r="K317" s="55">
        <v>118</v>
      </c>
      <c r="L317" s="56" t="s">
        <v>81</v>
      </c>
    </row>
    <row r="318" spans="1:12" ht="13.5" customHeight="1">
      <c r="A318" s="55">
        <v>68</v>
      </c>
      <c r="B318" s="56" t="s">
        <v>437</v>
      </c>
      <c r="C318" s="56" t="s">
        <v>78</v>
      </c>
      <c r="D318" s="55">
        <v>5268</v>
      </c>
      <c r="E318" s="57">
        <v>0.6911236269034434</v>
      </c>
      <c r="G318" s="56" t="s">
        <v>78</v>
      </c>
      <c r="H318" s="56" t="s">
        <v>68</v>
      </c>
      <c r="I318" s="56" t="s">
        <v>66</v>
      </c>
      <c r="J318" s="55">
        <v>478</v>
      </c>
      <c r="K318" s="55">
        <v>478</v>
      </c>
      <c r="L318" s="56" t="s">
        <v>79</v>
      </c>
    </row>
    <row r="319" spans="1:12" ht="13.5" customHeight="1">
      <c r="A319" s="55">
        <v>68</v>
      </c>
      <c r="B319" s="56" t="s">
        <v>437</v>
      </c>
      <c r="C319" s="56" t="s">
        <v>88</v>
      </c>
      <c r="D319" s="55">
        <v>1882</v>
      </c>
      <c r="E319" s="57">
        <v>0.24690483406079736</v>
      </c>
      <c r="G319" s="56" t="s">
        <v>90</v>
      </c>
      <c r="H319" s="56" t="s">
        <v>68</v>
      </c>
      <c r="I319" s="56" t="s">
        <v>66</v>
      </c>
      <c r="J319" s="55">
        <v>448</v>
      </c>
      <c r="K319" s="55">
        <v>448</v>
      </c>
      <c r="L319" s="56" t="s">
        <v>89</v>
      </c>
    </row>
    <row r="320" spans="1:12" ht="13.5" customHeight="1">
      <c r="A320" s="55">
        <v>68</v>
      </c>
      <c r="B320" s="56" t="s">
        <v>437</v>
      </c>
      <c r="C320" s="56" t="s">
        <v>86</v>
      </c>
      <c r="D320" s="55">
        <v>1192</v>
      </c>
      <c r="E320" s="57">
        <v>0.15638180775795454</v>
      </c>
      <c r="G320" s="56" t="s">
        <v>86</v>
      </c>
      <c r="H320" s="56" t="s">
        <v>68</v>
      </c>
      <c r="I320" s="56" t="s">
        <v>85</v>
      </c>
      <c r="J320" s="55">
        <v>480</v>
      </c>
      <c r="K320" s="55">
        <v>480</v>
      </c>
      <c r="L320" s="56" t="s">
        <v>87</v>
      </c>
    </row>
    <row r="321" spans="1:12" ht="13.5" customHeight="1">
      <c r="A321" s="55">
        <v>68</v>
      </c>
      <c r="B321" s="56" t="s">
        <v>437</v>
      </c>
      <c r="C321" s="56" t="s">
        <v>95</v>
      </c>
      <c r="D321" s="55">
        <v>1002</v>
      </c>
      <c r="E321" s="57">
        <v>0.13145517732673695</v>
      </c>
      <c r="G321" s="56" t="s">
        <v>97</v>
      </c>
      <c r="H321" s="56" t="s">
        <v>68</v>
      </c>
      <c r="I321" s="56" t="s">
        <v>66</v>
      </c>
      <c r="J321" s="55">
        <v>104</v>
      </c>
      <c r="K321" s="55">
        <v>104</v>
      </c>
      <c r="L321" s="56" t="s">
        <v>96</v>
      </c>
    </row>
    <row r="322" spans="1:12" ht="13.5" customHeight="1">
      <c r="A322" s="55">
        <v>68</v>
      </c>
      <c r="B322" s="56" t="s">
        <v>437</v>
      </c>
      <c r="C322" s="56" t="s">
        <v>91</v>
      </c>
      <c r="D322" s="55">
        <v>867</v>
      </c>
      <c r="E322" s="57">
        <v>0.11374415044139814</v>
      </c>
      <c r="G322" s="56" t="s">
        <v>91</v>
      </c>
      <c r="H322" s="56" t="s">
        <v>68</v>
      </c>
      <c r="I322" s="56" t="s">
        <v>66</v>
      </c>
      <c r="J322" s="55">
        <v>68</v>
      </c>
      <c r="K322" s="55">
        <v>68</v>
      </c>
      <c r="L322" s="56" t="s">
        <v>92</v>
      </c>
    </row>
    <row r="323" spans="1:12" ht="13.5" customHeight="1">
      <c r="A323" s="55">
        <v>68</v>
      </c>
      <c r="B323" s="56" t="s">
        <v>437</v>
      </c>
      <c r="C323" s="56" t="s">
        <v>93</v>
      </c>
      <c r="D323" s="55">
        <v>851</v>
      </c>
      <c r="E323" s="57">
        <v>0.11164506577350614</v>
      </c>
      <c r="G323" s="56" t="s">
        <v>93</v>
      </c>
      <c r="H323" s="56" t="s">
        <v>68</v>
      </c>
      <c r="I323" s="56" t="s">
        <v>66</v>
      </c>
      <c r="J323" s="55">
        <v>139</v>
      </c>
      <c r="K323" s="55">
        <v>139</v>
      </c>
      <c r="L323" s="56" t="s">
        <v>94</v>
      </c>
    </row>
    <row r="324" spans="1:12" ht="13.5" customHeight="1">
      <c r="A324" s="55">
        <v>69</v>
      </c>
      <c r="B324" s="56" t="s">
        <v>11</v>
      </c>
      <c r="C324" s="56" t="s">
        <v>69</v>
      </c>
      <c r="D324" s="55">
        <v>379011</v>
      </c>
      <c r="E324" s="57">
        <v>58.30301613208403</v>
      </c>
      <c r="F324" s="55">
        <v>29</v>
      </c>
      <c r="G324" s="56" t="s">
        <v>69</v>
      </c>
      <c r="H324" s="56" t="s">
        <v>364</v>
      </c>
      <c r="I324" s="56" t="s">
        <v>71</v>
      </c>
      <c r="J324" s="55">
        <v>4</v>
      </c>
      <c r="K324" s="55">
        <v>4</v>
      </c>
      <c r="L324" s="56" t="s">
        <v>70</v>
      </c>
    </row>
    <row r="325" spans="1:12" ht="13.5" customHeight="1">
      <c r="A325" s="55">
        <v>69</v>
      </c>
      <c r="B325" s="56" t="s">
        <v>11</v>
      </c>
      <c r="C325" s="56" t="s">
        <v>64</v>
      </c>
      <c r="D325" s="55">
        <v>207998</v>
      </c>
      <c r="E325" s="57">
        <v>31.99619733844457</v>
      </c>
      <c r="F325" s="55">
        <v>15</v>
      </c>
      <c r="G325" s="56" t="s">
        <v>64</v>
      </c>
      <c r="H325" s="56" t="s">
        <v>364</v>
      </c>
      <c r="I325" s="56" t="s">
        <v>66</v>
      </c>
      <c r="J325" s="55">
        <v>2</v>
      </c>
      <c r="K325" s="55">
        <v>2</v>
      </c>
      <c r="L325" s="56" t="s">
        <v>65</v>
      </c>
    </row>
    <row r="326" spans="1:12" ht="13.5" customHeight="1">
      <c r="A326" s="55">
        <v>69</v>
      </c>
      <c r="B326" s="56" t="s">
        <v>11</v>
      </c>
      <c r="C326" s="56" t="s">
        <v>72</v>
      </c>
      <c r="D326" s="55">
        <v>40633</v>
      </c>
      <c r="E326" s="57">
        <v>6.250548017062751</v>
      </c>
      <c r="F326" s="55">
        <v>1</v>
      </c>
      <c r="G326" s="56" t="s">
        <v>365</v>
      </c>
      <c r="H326" s="56" t="s">
        <v>364</v>
      </c>
      <c r="I326" s="56" t="s">
        <v>66</v>
      </c>
      <c r="J326" s="55">
        <v>3</v>
      </c>
      <c r="K326" s="55">
        <v>3</v>
      </c>
      <c r="L326" s="56" t="s">
        <v>73</v>
      </c>
    </row>
    <row r="327" spans="1:12" ht="13.5" customHeight="1">
      <c r="A327" s="55">
        <v>69</v>
      </c>
      <c r="B327" s="56" t="s">
        <v>11</v>
      </c>
      <c r="C327" s="56" t="s">
        <v>366</v>
      </c>
      <c r="D327" s="55">
        <v>8139</v>
      </c>
      <c r="E327" s="57">
        <v>1.2520170873643033</v>
      </c>
      <c r="G327" s="56" t="s">
        <v>366</v>
      </c>
      <c r="H327" s="56" t="s">
        <v>364</v>
      </c>
      <c r="I327" s="56" t="s">
        <v>85</v>
      </c>
      <c r="J327" s="55">
        <v>80</v>
      </c>
      <c r="K327" s="55">
        <v>80</v>
      </c>
      <c r="L327" s="56" t="s">
        <v>367</v>
      </c>
    </row>
    <row r="328" spans="1:12" ht="13.5" customHeight="1">
      <c r="A328" s="55">
        <v>69</v>
      </c>
      <c r="B328" s="56" t="s">
        <v>11</v>
      </c>
      <c r="C328" s="56" t="s">
        <v>220</v>
      </c>
      <c r="D328" s="55">
        <v>3744</v>
      </c>
      <c r="E328" s="57">
        <v>0.5759370899486363</v>
      </c>
      <c r="G328" s="56" t="s">
        <v>220</v>
      </c>
      <c r="H328" s="56" t="s">
        <v>364</v>
      </c>
      <c r="I328" s="56" t="s">
        <v>71</v>
      </c>
      <c r="J328" s="55">
        <v>458</v>
      </c>
      <c r="K328" s="55">
        <v>458</v>
      </c>
      <c r="L328" s="56" t="s">
        <v>221</v>
      </c>
    </row>
    <row r="329" spans="1:12" ht="13.5" customHeight="1">
      <c r="A329" s="55">
        <v>69</v>
      </c>
      <c r="B329" s="56" t="s">
        <v>11</v>
      </c>
      <c r="C329" s="56" t="s">
        <v>128</v>
      </c>
      <c r="D329" s="55">
        <v>1006</v>
      </c>
      <c r="E329" s="57">
        <v>0.15475232705350647</v>
      </c>
      <c r="G329" s="56" t="s">
        <v>128</v>
      </c>
      <c r="H329" s="56" t="s">
        <v>364</v>
      </c>
      <c r="I329" s="56" t="s">
        <v>102</v>
      </c>
      <c r="J329" s="55">
        <v>238</v>
      </c>
      <c r="K329" s="55">
        <v>238</v>
      </c>
      <c r="L329" s="56" t="s">
        <v>129</v>
      </c>
    </row>
    <row r="330" spans="1:12" ht="13.5" customHeight="1">
      <c r="A330" s="55">
        <v>69</v>
      </c>
      <c r="B330" s="56" t="s">
        <v>11</v>
      </c>
      <c r="C330" s="56" t="s">
        <v>100</v>
      </c>
      <c r="D330" s="55">
        <v>774</v>
      </c>
      <c r="E330" s="57">
        <v>0.11906391763361233</v>
      </c>
      <c r="G330" s="56" t="s">
        <v>100</v>
      </c>
      <c r="H330" s="56" t="s">
        <v>364</v>
      </c>
      <c r="I330" s="56" t="s">
        <v>102</v>
      </c>
      <c r="J330" s="55">
        <v>24</v>
      </c>
      <c r="K330" s="55">
        <v>24</v>
      </c>
      <c r="L330" s="56" t="s">
        <v>101</v>
      </c>
    </row>
    <row r="331" spans="1:12" ht="13.5" customHeight="1">
      <c r="A331" s="55">
        <v>69</v>
      </c>
      <c r="B331" s="56" t="s">
        <v>11</v>
      </c>
      <c r="C331" s="56" t="s">
        <v>368</v>
      </c>
      <c r="D331" s="55">
        <v>124</v>
      </c>
      <c r="E331" s="57">
        <v>0.019074839517529623</v>
      </c>
      <c r="G331" s="56" t="s">
        <v>370</v>
      </c>
      <c r="H331" s="56" t="s">
        <v>364</v>
      </c>
      <c r="I331" s="56" t="s">
        <v>71</v>
      </c>
      <c r="J331" s="55">
        <v>208</v>
      </c>
      <c r="K331" s="55">
        <v>208</v>
      </c>
      <c r="L331" s="56" t="s">
        <v>369</v>
      </c>
    </row>
    <row r="332" spans="1:12" ht="13.5" customHeight="1">
      <c r="A332" s="55">
        <v>70</v>
      </c>
      <c r="B332" s="56" t="s">
        <v>12</v>
      </c>
      <c r="C332" s="56" t="s">
        <v>69</v>
      </c>
      <c r="D332" s="55">
        <v>139132</v>
      </c>
      <c r="E332" s="57">
        <v>42.19471216541618</v>
      </c>
      <c r="F332" s="55">
        <v>22</v>
      </c>
      <c r="G332" s="56" t="s">
        <v>371</v>
      </c>
      <c r="H332" s="56" t="s">
        <v>372</v>
      </c>
      <c r="I332" s="56" t="s">
        <v>71</v>
      </c>
      <c r="J332" s="55">
        <v>4</v>
      </c>
      <c r="K332" s="55">
        <v>4</v>
      </c>
      <c r="L332" s="56" t="s">
        <v>70</v>
      </c>
    </row>
    <row r="333" spans="1:12" ht="13.5" customHeight="1">
      <c r="A333" s="55">
        <v>70</v>
      </c>
      <c r="B333" s="56" t="s">
        <v>12</v>
      </c>
      <c r="C333" s="56" t="s">
        <v>373</v>
      </c>
      <c r="D333" s="55">
        <v>77872</v>
      </c>
      <c r="E333" s="57">
        <v>23.616325688880263</v>
      </c>
      <c r="F333" s="55">
        <v>12</v>
      </c>
      <c r="G333" s="56" t="s">
        <v>373</v>
      </c>
      <c r="H333" s="56" t="s">
        <v>372</v>
      </c>
      <c r="I333" s="56" t="s">
        <v>77</v>
      </c>
      <c r="J333" s="55">
        <v>417</v>
      </c>
      <c r="K333" s="55">
        <v>417</v>
      </c>
      <c r="L333" s="56" t="s">
        <v>374</v>
      </c>
    </row>
    <row r="334" spans="1:12" ht="13.5" customHeight="1">
      <c r="A334" s="55">
        <v>70</v>
      </c>
      <c r="B334" s="56" t="s">
        <v>12</v>
      </c>
      <c r="C334" s="56" t="s">
        <v>64</v>
      </c>
      <c r="D334" s="55">
        <v>74158</v>
      </c>
      <c r="E334" s="57">
        <v>22.48997689074356</v>
      </c>
      <c r="F334" s="55">
        <v>12</v>
      </c>
      <c r="G334" s="56" t="s">
        <v>375</v>
      </c>
      <c r="H334" s="56" t="s">
        <v>372</v>
      </c>
      <c r="I334" s="56" t="s">
        <v>66</v>
      </c>
      <c r="J334" s="55">
        <v>2</v>
      </c>
      <c r="K334" s="55">
        <v>2</v>
      </c>
      <c r="L334" s="56" t="s">
        <v>65</v>
      </c>
    </row>
    <row r="335" spans="1:12" ht="13.5" customHeight="1">
      <c r="A335" s="55">
        <v>70</v>
      </c>
      <c r="B335" s="56" t="s">
        <v>12</v>
      </c>
      <c r="C335" s="56" t="s">
        <v>376</v>
      </c>
      <c r="D335" s="55">
        <v>14412</v>
      </c>
      <c r="E335" s="57">
        <v>4.37074283218798</v>
      </c>
      <c r="F335" s="55">
        <v>2</v>
      </c>
      <c r="G335" s="56" t="s">
        <v>376</v>
      </c>
      <c r="H335" s="56" t="s">
        <v>372</v>
      </c>
      <c r="I335" s="56" t="s">
        <v>85</v>
      </c>
      <c r="J335" s="55">
        <v>128</v>
      </c>
      <c r="K335" s="55">
        <v>128</v>
      </c>
      <c r="L335" s="56" t="s">
        <v>377</v>
      </c>
    </row>
    <row r="336" spans="1:12" ht="13.5" customHeight="1">
      <c r="A336" s="55">
        <v>70</v>
      </c>
      <c r="B336" s="56" t="s">
        <v>12</v>
      </c>
      <c r="C336" s="56" t="s">
        <v>72</v>
      </c>
      <c r="D336" s="55">
        <v>14337</v>
      </c>
      <c r="E336" s="57">
        <v>4.347997501046285</v>
      </c>
      <c r="F336" s="55">
        <v>2</v>
      </c>
      <c r="G336" s="56" t="s">
        <v>378</v>
      </c>
      <c r="H336" s="56" t="s">
        <v>372</v>
      </c>
      <c r="I336" s="56" t="s">
        <v>66</v>
      </c>
      <c r="J336" s="55">
        <v>3</v>
      </c>
      <c r="K336" s="55">
        <v>3</v>
      </c>
      <c r="L336" s="56" t="s">
        <v>73</v>
      </c>
    </row>
    <row r="337" spans="1:12" ht="13.5" customHeight="1">
      <c r="A337" s="55">
        <v>70</v>
      </c>
      <c r="B337" s="56" t="s">
        <v>12</v>
      </c>
      <c r="C337" s="56" t="s">
        <v>379</v>
      </c>
      <c r="D337" s="55">
        <v>4705</v>
      </c>
      <c r="E337" s="57">
        <v>1.4268904402889566</v>
      </c>
      <c r="G337" s="56" t="s">
        <v>379</v>
      </c>
      <c r="H337" s="56" t="s">
        <v>372</v>
      </c>
      <c r="I337" s="56" t="s">
        <v>141</v>
      </c>
      <c r="J337" s="55">
        <v>413</v>
      </c>
      <c r="K337" s="55">
        <v>413</v>
      </c>
      <c r="L337" s="56" t="s">
        <v>380</v>
      </c>
    </row>
    <row r="338" spans="1:12" ht="13.5" customHeight="1">
      <c r="A338" s="55">
        <v>70</v>
      </c>
      <c r="B338" s="56" t="s">
        <v>12</v>
      </c>
      <c r="C338" s="56" t="s">
        <v>381</v>
      </c>
      <c r="D338" s="55">
        <v>541</v>
      </c>
      <c r="E338" s="57">
        <v>0.16406965530208834</v>
      </c>
      <c r="G338" s="56" t="s">
        <v>383</v>
      </c>
      <c r="H338" s="56" t="s">
        <v>372</v>
      </c>
      <c r="I338" s="56" t="s">
        <v>66</v>
      </c>
      <c r="J338" s="55">
        <v>34</v>
      </c>
      <c r="K338" s="55">
        <v>34</v>
      </c>
      <c r="L338" s="56" t="s">
        <v>382</v>
      </c>
    </row>
    <row r="339" spans="1:12" ht="13.5" customHeight="1">
      <c r="A339" s="55">
        <v>71</v>
      </c>
      <c r="B339" s="56" t="s">
        <v>438</v>
      </c>
      <c r="C339" s="56" t="s">
        <v>69</v>
      </c>
      <c r="D339" s="55">
        <v>109852</v>
      </c>
      <c r="E339" s="57">
        <v>48.52655991165102</v>
      </c>
      <c r="F339" s="55">
        <v>7</v>
      </c>
      <c r="G339" s="56" t="s">
        <v>69</v>
      </c>
      <c r="H339" s="56" t="s">
        <v>327</v>
      </c>
      <c r="I339" s="56" t="s">
        <v>71</v>
      </c>
      <c r="J339" s="55">
        <v>4</v>
      </c>
      <c r="K339" s="55">
        <v>4</v>
      </c>
      <c r="L339" s="56" t="s">
        <v>70</v>
      </c>
    </row>
    <row r="340" spans="1:12" ht="13.5" customHeight="1">
      <c r="A340" s="55">
        <v>71</v>
      </c>
      <c r="B340" s="56" t="s">
        <v>438</v>
      </c>
      <c r="C340" s="56" t="s">
        <v>64</v>
      </c>
      <c r="D340" s="55">
        <v>72144</v>
      </c>
      <c r="E340" s="57">
        <v>31.869243511871893</v>
      </c>
      <c r="F340" s="55">
        <v>5</v>
      </c>
      <c r="G340" s="56" t="s">
        <v>328</v>
      </c>
      <c r="H340" s="56" t="s">
        <v>327</v>
      </c>
      <c r="I340" s="56" t="s">
        <v>66</v>
      </c>
      <c r="J340" s="55">
        <v>2</v>
      </c>
      <c r="K340" s="55">
        <v>2</v>
      </c>
      <c r="L340" s="56" t="s">
        <v>65</v>
      </c>
    </row>
    <row r="341" spans="1:12" ht="13.5" customHeight="1">
      <c r="A341" s="55">
        <v>71</v>
      </c>
      <c r="B341" s="56" t="s">
        <v>438</v>
      </c>
      <c r="C341" s="56" t="s">
        <v>329</v>
      </c>
      <c r="D341" s="55">
        <v>36126</v>
      </c>
      <c r="E341" s="57">
        <v>15.958475980121479</v>
      </c>
      <c r="F341" s="55">
        <v>2</v>
      </c>
      <c r="G341" s="56" t="s">
        <v>329</v>
      </c>
      <c r="H341" s="56" t="s">
        <v>327</v>
      </c>
      <c r="I341" s="56" t="s">
        <v>77</v>
      </c>
      <c r="J341" s="55">
        <v>26</v>
      </c>
      <c r="K341" s="55">
        <v>26</v>
      </c>
      <c r="L341" s="56" t="s">
        <v>330</v>
      </c>
    </row>
    <row r="342" spans="1:12" ht="13.5" customHeight="1">
      <c r="A342" s="55">
        <v>71</v>
      </c>
      <c r="B342" s="56" t="s">
        <v>438</v>
      </c>
      <c r="C342" s="56" t="s">
        <v>78</v>
      </c>
      <c r="D342" s="55">
        <v>1539</v>
      </c>
      <c r="E342" s="57">
        <v>0.6798453892876863</v>
      </c>
      <c r="G342" s="56" t="s">
        <v>78</v>
      </c>
      <c r="H342" s="56" t="s">
        <v>327</v>
      </c>
      <c r="I342" s="56" t="s">
        <v>66</v>
      </c>
      <c r="J342" s="55">
        <v>478</v>
      </c>
      <c r="K342" s="55">
        <v>478</v>
      </c>
      <c r="L342" s="56" t="s">
        <v>79</v>
      </c>
    </row>
    <row r="343" spans="1:12" ht="13.5" customHeight="1">
      <c r="A343" s="55">
        <v>71</v>
      </c>
      <c r="B343" s="56" t="s">
        <v>438</v>
      </c>
      <c r="C343" s="56" t="s">
        <v>72</v>
      </c>
      <c r="D343" s="55">
        <v>1202</v>
      </c>
      <c r="E343" s="57">
        <v>0.5309773605742684</v>
      </c>
      <c r="G343" s="56" t="s">
        <v>333</v>
      </c>
      <c r="H343" s="56" t="s">
        <v>327</v>
      </c>
      <c r="I343" s="56" t="s">
        <v>66</v>
      </c>
      <c r="J343" s="55">
        <v>3</v>
      </c>
      <c r="K343" s="55">
        <v>3</v>
      </c>
      <c r="L343" s="56" t="s">
        <v>73</v>
      </c>
    </row>
    <row r="344" spans="1:12" ht="13.5" customHeight="1">
      <c r="A344" s="55">
        <v>71</v>
      </c>
      <c r="B344" s="56" t="s">
        <v>438</v>
      </c>
      <c r="C344" s="56" t="s">
        <v>339</v>
      </c>
      <c r="D344" s="55">
        <v>1066</v>
      </c>
      <c r="E344" s="57">
        <v>0.4709000552181115</v>
      </c>
      <c r="G344" s="56" t="s">
        <v>339</v>
      </c>
      <c r="H344" s="56" t="s">
        <v>327</v>
      </c>
      <c r="I344" s="56" t="s">
        <v>85</v>
      </c>
      <c r="J344" s="55">
        <v>125</v>
      </c>
      <c r="K344" s="55">
        <v>125</v>
      </c>
      <c r="L344" s="56" t="s">
        <v>340</v>
      </c>
    </row>
    <row r="345" spans="1:12" ht="13.5" customHeight="1">
      <c r="A345" s="55">
        <v>71</v>
      </c>
      <c r="B345" s="56" t="s">
        <v>438</v>
      </c>
      <c r="C345" s="56" t="s">
        <v>292</v>
      </c>
      <c r="D345" s="55">
        <v>625</v>
      </c>
      <c r="E345" s="57">
        <v>0.27609055770292656</v>
      </c>
      <c r="G345" s="56" t="s">
        <v>292</v>
      </c>
      <c r="H345" s="56" t="s">
        <v>327</v>
      </c>
      <c r="I345" s="56" t="s">
        <v>141</v>
      </c>
      <c r="J345" s="55">
        <v>425</v>
      </c>
      <c r="K345" s="55">
        <v>425</v>
      </c>
      <c r="L345" s="56" t="s">
        <v>293</v>
      </c>
    </row>
    <row r="346" spans="1:12" ht="13.5" customHeight="1">
      <c r="A346" s="55">
        <v>71</v>
      </c>
      <c r="B346" s="56" t="s">
        <v>438</v>
      </c>
      <c r="C346" s="56" t="s">
        <v>331</v>
      </c>
      <c r="D346" s="55">
        <v>575</v>
      </c>
      <c r="E346" s="57">
        <v>0.25400331308669244</v>
      </c>
      <c r="G346" s="56" t="s">
        <v>331</v>
      </c>
      <c r="H346" s="56" t="s">
        <v>327</v>
      </c>
      <c r="I346" s="56" t="s">
        <v>85</v>
      </c>
      <c r="J346" s="55">
        <v>116</v>
      </c>
      <c r="K346" s="55">
        <v>116</v>
      </c>
      <c r="L346" s="56" t="s">
        <v>332</v>
      </c>
    </row>
    <row r="347" spans="1:12" ht="13.5" customHeight="1">
      <c r="A347" s="55">
        <v>71</v>
      </c>
      <c r="B347" s="56" t="s">
        <v>438</v>
      </c>
      <c r="C347" s="56" t="s">
        <v>335</v>
      </c>
      <c r="D347" s="55">
        <v>242</v>
      </c>
      <c r="E347" s="57">
        <v>0.10690226394257317</v>
      </c>
      <c r="G347" s="56" t="s">
        <v>335</v>
      </c>
      <c r="H347" s="56" t="s">
        <v>327</v>
      </c>
      <c r="I347" s="56" t="s">
        <v>77</v>
      </c>
      <c r="J347" s="55">
        <v>144</v>
      </c>
      <c r="K347" s="55">
        <v>144</v>
      </c>
      <c r="L347" s="56" t="s">
        <v>336</v>
      </c>
    </row>
    <row r="348" spans="1:12" ht="13.5" customHeight="1">
      <c r="A348" s="55">
        <v>71</v>
      </c>
      <c r="B348" s="56" t="s">
        <v>438</v>
      </c>
      <c r="C348" s="56" t="s">
        <v>93</v>
      </c>
      <c r="D348" s="55">
        <v>136</v>
      </c>
      <c r="E348" s="57">
        <v>0.06007730535615682</v>
      </c>
      <c r="G348" s="56" t="s">
        <v>93</v>
      </c>
      <c r="H348" s="56" t="s">
        <v>327</v>
      </c>
      <c r="I348" s="56" t="s">
        <v>66</v>
      </c>
      <c r="J348" s="55">
        <v>139</v>
      </c>
      <c r="K348" s="55">
        <v>139</v>
      </c>
      <c r="L348" s="56" t="s">
        <v>94</v>
      </c>
    </row>
    <row r="349" spans="1:12" ht="13.5" customHeight="1">
      <c r="A349" s="55">
        <v>71</v>
      </c>
      <c r="B349" s="56" t="s">
        <v>438</v>
      </c>
      <c r="C349" s="56" t="s">
        <v>343</v>
      </c>
      <c r="D349" s="55">
        <v>122</v>
      </c>
      <c r="E349" s="57">
        <v>0.053892876863611265</v>
      </c>
      <c r="G349" s="56" t="s">
        <v>343</v>
      </c>
      <c r="H349" s="56" t="s">
        <v>327</v>
      </c>
      <c r="I349" s="56" t="s">
        <v>85</v>
      </c>
      <c r="J349" s="55">
        <v>354</v>
      </c>
      <c r="K349" s="55">
        <v>354</v>
      </c>
      <c r="L349" s="56" t="s">
        <v>344</v>
      </c>
    </row>
    <row r="350" spans="1:12" ht="13.5" customHeight="1">
      <c r="A350" s="55">
        <v>71</v>
      </c>
      <c r="B350" s="56" t="s">
        <v>438</v>
      </c>
      <c r="C350" s="56" t="s">
        <v>100</v>
      </c>
      <c r="D350" s="55">
        <v>121</v>
      </c>
      <c r="E350" s="57">
        <v>0.053451131971286585</v>
      </c>
      <c r="G350" s="56" t="s">
        <v>100</v>
      </c>
      <c r="H350" s="56" t="s">
        <v>327</v>
      </c>
      <c r="I350" s="56" t="s">
        <v>102</v>
      </c>
      <c r="J350" s="55">
        <v>24</v>
      </c>
      <c r="K350" s="55">
        <v>24</v>
      </c>
      <c r="L350" s="56" t="s">
        <v>101</v>
      </c>
    </row>
    <row r="351" spans="1:12" ht="13.5" customHeight="1">
      <c r="A351" s="55">
        <v>71</v>
      </c>
      <c r="B351" s="56" t="s">
        <v>438</v>
      </c>
      <c r="C351" s="56" t="s">
        <v>337</v>
      </c>
      <c r="D351" s="55">
        <v>113</v>
      </c>
      <c r="E351" s="57">
        <v>0.04991717283268912</v>
      </c>
      <c r="G351" s="56" t="s">
        <v>337</v>
      </c>
      <c r="H351" s="56" t="s">
        <v>327</v>
      </c>
      <c r="I351" s="56" t="s">
        <v>77</v>
      </c>
      <c r="J351" s="55">
        <v>424</v>
      </c>
      <c r="K351" s="55">
        <v>424</v>
      </c>
      <c r="L351" s="56" t="s">
        <v>338</v>
      </c>
    </row>
    <row r="352" spans="1:12" ht="13.5" customHeight="1">
      <c r="A352" s="55">
        <v>71</v>
      </c>
      <c r="B352" s="56" t="s">
        <v>438</v>
      </c>
      <c r="C352" s="56" t="s">
        <v>257</v>
      </c>
      <c r="D352" s="55">
        <v>83</v>
      </c>
      <c r="E352" s="57">
        <v>0.036664826062948644</v>
      </c>
      <c r="G352" s="56" t="s">
        <v>257</v>
      </c>
      <c r="H352" s="56" t="s">
        <v>327</v>
      </c>
      <c r="I352" s="56" t="s">
        <v>71</v>
      </c>
      <c r="J352" s="55">
        <v>124</v>
      </c>
      <c r="K352" s="55">
        <v>124</v>
      </c>
      <c r="L352" s="56" t="s">
        <v>258</v>
      </c>
    </row>
    <row r="353" spans="1:12" ht="13.5" customHeight="1">
      <c r="A353" s="55">
        <v>72</v>
      </c>
      <c r="B353" s="56" t="s">
        <v>2</v>
      </c>
      <c r="C353" s="56" t="s">
        <v>64</v>
      </c>
      <c r="D353" s="55">
        <v>252201</v>
      </c>
      <c r="E353" s="57">
        <v>42.04485211006972</v>
      </c>
      <c r="F353" s="55">
        <v>21</v>
      </c>
      <c r="G353" s="56" t="s">
        <v>64</v>
      </c>
      <c r="H353" s="56" t="s">
        <v>119</v>
      </c>
      <c r="I353" s="56" t="s">
        <v>66</v>
      </c>
      <c r="J353" s="55">
        <v>2</v>
      </c>
      <c r="K353" s="55">
        <v>2</v>
      </c>
      <c r="L353" s="56" t="s">
        <v>65</v>
      </c>
    </row>
    <row r="354" spans="1:12" ht="13.5" customHeight="1">
      <c r="A354" s="55">
        <v>72</v>
      </c>
      <c r="B354" s="56" t="s">
        <v>2</v>
      </c>
      <c r="C354" s="56" t="s">
        <v>69</v>
      </c>
      <c r="D354" s="55">
        <v>248907</v>
      </c>
      <c r="E354" s="57">
        <v>41.49570384003681</v>
      </c>
      <c r="F354" s="55">
        <v>20</v>
      </c>
      <c r="G354" s="56" t="s">
        <v>69</v>
      </c>
      <c r="H354" s="56" t="s">
        <v>119</v>
      </c>
      <c r="I354" s="56" t="s">
        <v>71</v>
      </c>
      <c r="J354" s="55">
        <v>4</v>
      </c>
      <c r="K354" s="55">
        <v>4</v>
      </c>
      <c r="L354" s="56" t="s">
        <v>70</v>
      </c>
    </row>
    <row r="355" spans="1:12" ht="13.5" customHeight="1">
      <c r="A355" s="55">
        <v>72</v>
      </c>
      <c r="B355" s="56" t="s">
        <v>2</v>
      </c>
      <c r="C355" s="56" t="s">
        <v>72</v>
      </c>
      <c r="D355" s="55">
        <v>58114</v>
      </c>
      <c r="E355" s="57">
        <v>9.688282502942462</v>
      </c>
      <c r="F355" s="55">
        <v>4</v>
      </c>
      <c r="G355" s="56" t="s">
        <v>120</v>
      </c>
      <c r="H355" s="56" t="s">
        <v>119</v>
      </c>
      <c r="I355" s="56" t="s">
        <v>66</v>
      </c>
      <c r="J355" s="55">
        <v>3</v>
      </c>
      <c r="K355" s="55">
        <v>3</v>
      </c>
      <c r="L355" s="56" t="s">
        <v>73</v>
      </c>
    </row>
    <row r="356" spans="1:12" ht="13.5" customHeight="1">
      <c r="A356" s="55">
        <v>72</v>
      </c>
      <c r="B356" s="56" t="s">
        <v>2</v>
      </c>
      <c r="C356" s="56" t="s">
        <v>121</v>
      </c>
      <c r="D356" s="55">
        <v>13314</v>
      </c>
      <c r="E356" s="57">
        <v>2.2195992918087883</v>
      </c>
      <c r="G356" s="56" t="s">
        <v>121</v>
      </c>
      <c r="H356" s="56" t="s">
        <v>119</v>
      </c>
      <c r="I356" s="56" t="s">
        <v>85</v>
      </c>
      <c r="J356" s="55">
        <v>102</v>
      </c>
      <c r="K356" s="55">
        <v>102</v>
      </c>
      <c r="L356" s="56" t="s">
        <v>122</v>
      </c>
    </row>
    <row r="357" spans="1:12" ht="13.5" customHeight="1">
      <c r="A357" s="55">
        <v>72</v>
      </c>
      <c r="B357" s="56" t="s">
        <v>2</v>
      </c>
      <c r="C357" s="56" t="s">
        <v>123</v>
      </c>
      <c r="D357" s="55">
        <v>4119</v>
      </c>
      <c r="E357" s="57">
        <v>0.686685405059366</v>
      </c>
      <c r="G357" s="56" t="s">
        <v>125</v>
      </c>
      <c r="H357" s="56" t="s">
        <v>119</v>
      </c>
      <c r="I357" s="56" t="s">
        <v>77</v>
      </c>
      <c r="J357" s="55">
        <v>416</v>
      </c>
      <c r="K357" s="55">
        <v>416</v>
      </c>
      <c r="L357" s="56" t="s">
        <v>124</v>
      </c>
    </row>
    <row r="358" spans="1:12" ht="13.5" customHeight="1">
      <c r="A358" s="55">
        <v>72</v>
      </c>
      <c r="B358" s="56" t="s">
        <v>2</v>
      </c>
      <c r="C358" s="56" t="s">
        <v>126</v>
      </c>
      <c r="D358" s="55">
        <v>2770</v>
      </c>
      <c r="E358" s="57">
        <v>0.4617913503312561</v>
      </c>
      <c r="G358" s="56" t="s">
        <v>126</v>
      </c>
      <c r="H358" s="56" t="s">
        <v>119</v>
      </c>
      <c r="I358" s="56" t="s">
        <v>77</v>
      </c>
      <c r="J358" s="55">
        <v>169</v>
      </c>
      <c r="K358" s="55">
        <v>169</v>
      </c>
      <c r="L358" s="56" t="s">
        <v>127</v>
      </c>
    </row>
    <row r="359" spans="1:12" ht="13.5" customHeight="1">
      <c r="A359" s="55">
        <v>72</v>
      </c>
      <c r="B359" s="56" t="s">
        <v>2</v>
      </c>
      <c r="C359" s="56" t="s">
        <v>95</v>
      </c>
      <c r="D359" s="55">
        <v>2001</v>
      </c>
      <c r="E359" s="57">
        <v>0.33359006931871604</v>
      </c>
      <c r="G359" s="56" t="s">
        <v>95</v>
      </c>
      <c r="H359" s="56" t="s">
        <v>119</v>
      </c>
      <c r="I359" s="56" t="s">
        <v>66</v>
      </c>
      <c r="J359" s="55">
        <v>104</v>
      </c>
      <c r="K359" s="55">
        <v>104</v>
      </c>
      <c r="L359" s="56" t="s">
        <v>96</v>
      </c>
    </row>
    <row r="360" spans="1:12" ht="13.5" customHeight="1">
      <c r="A360" s="55">
        <v>72</v>
      </c>
      <c r="B360" s="56" t="s">
        <v>2</v>
      </c>
      <c r="C360" s="56" t="s">
        <v>91</v>
      </c>
      <c r="D360" s="55">
        <v>1707</v>
      </c>
      <c r="E360" s="57">
        <v>0.28457683574565135</v>
      </c>
      <c r="G360" s="56" t="s">
        <v>91</v>
      </c>
      <c r="H360" s="56" t="s">
        <v>119</v>
      </c>
      <c r="I360" s="56" t="s">
        <v>66</v>
      </c>
      <c r="J360" s="55">
        <v>68</v>
      </c>
      <c r="K360" s="55">
        <v>68</v>
      </c>
      <c r="L360" s="56" t="s">
        <v>92</v>
      </c>
    </row>
    <row r="361" spans="1:12" ht="13.5" customHeight="1">
      <c r="A361" s="55">
        <v>72</v>
      </c>
      <c r="B361" s="56" t="s">
        <v>2</v>
      </c>
      <c r="C361" s="56" t="s">
        <v>128</v>
      </c>
      <c r="D361" s="55">
        <v>884</v>
      </c>
      <c r="E361" s="57">
        <v>0.1473731240768341</v>
      </c>
      <c r="G361" s="56" t="s">
        <v>128</v>
      </c>
      <c r="H361" s="56" t="s">
        <v>119</v>
      </c>
      <c r="I361" s="56" t="s">
        <v>102</v>
      </c>
      <c r="J361" s="55">
        <v>238</v>
      </c>
      <c r="K361" s="55">
        <v>238</v>
      </c>
      <c r="L361" s="56" t="s">
        <v>129</v>
      </c>
    </row>
    <row r="362" spans="1:12" ht="13.5" customHeight="1">
      <c r="A362" s="55">
        <v>72</v>
      </c>
      <c r="B362" s="56" t="s">
        <v>2</v>
      </c>
      <c r="C362" s="56" t="s">
        <v>130</v>
      </c>
      <c r="D362" s="55">
        <v>782</v>
      </c>
      <c r="E362" s="57">
        <v>0.13036853283719937</v>
      </c>
      <c r="G362" s="56" t="s">
        <v>130</v>
      </c>
      <c r="H362" s="56" t="s">
        <v>119</v>
      </c>
      <c r="I362" s="56" t="s">
        <v>77</v>
      </c>
      <c r="J362" s="55">
        <v>145</v>
      </c>
      <c r="K362" s="55">
        <v>145</v>
      </c>
      <c r="L362" s="56" t="s">
        <v>131</v>
      </c>
    </row>
    <row r="363" spans="1:12" ht="13.5" customHeight="1">
      <c r="A363" s="55">
        <v>72</v>
      </c>
      <c r="B363" s="56" t="s">
        <v>2</v>
      </c>
      <c r="C363" s="56" t="s">
        <v>132</v>
      </c>
      <c r="D363" s="55">
        <v>581</v>
      </c>
      <c r="E363" s="57">
        <v>0.09685948539438982</v>
      </c>
      <c r="G363" s="56" t="s">
        <v>132</v>
      </c>
      <c r="H363" s="56" t="s">
        <v>119</v>
      </c>
      <c r="I363" s="56" t="s">
        <v>85</v>
      </c>
      <c r="J363" s="55">
        <v>265</v>
      </c>
      <c r="K363" s="55">
        <v>265</v>
      </c>
      <c r="L363" s="56" t="s">
        <v>133</v>
      </c>
    </row>
    <row r="364" spans="1:12" ht="13.5" customHeight="1">
      <c r="A364" s="55">
        <v>73</v>
      </c>
      <c r="B364" s="56" t="s">
        <v>439</v>
      </c>
      <c r="C364" s="56" t="s">
        <v>69</v>
      </c>
      <c r="D364" s="55">
        <v>53672</v>
      </c>
      <c r="E364" s="57">
        <v>49.2358499220255</v>
      </c>
      <c r="F364" s="55">
        <v>4</v>
      </c>
      <c r="G364" s="56" t="s">
        <v>69</v>
      </c>
      <c r="H364" s="56" t="s">
        <v>224</v>
      </c>
      <c r="I364" s="56" t="s">
        <v>71</v>
      </c>
      <c r="J364" s="55">
        <v>4</v>
      </c>
      <c r="K364" s="55">
        <v>4</v>
      </c>
      <c r="L364" s="56" t="s">
        <v>70</v>
      </c>
    </row>
    <row r="365" spans="1:12" ht="13.5" customHeight="1">
      <c r="A365" s="55">
        <v>73</v>
      </c>
      <c r="B365" s="56" t="s">
        <v>439</v>
      </c>
      <c r="C365" s="56" t="s">
        <v>64</v>
      </c>
      <c r="D365" s="55">
        <v>43864</v>
      </c>
      <c r="E365" s="57">
        <v>40.23851022841941</v>
      </c>
      <c r="F365" s="55">
        <v>3</v>
      </c>
      <c r="G365" s="56" t="s">
        <v>64</v>
      </c>
      <c r="H365" s="56" t="s">
        <v>224</v>
      </c>
      <c r="I365" s="56" t="s">
        <v>66</v>
      </c>
      <c r="J365" s="55">
        <v>2</v>
      </c>
      <c r="K365" s="55">
        <v>2</v>
      </c>
      <c r="L365" s="56" t="s">
        <v>65</v>
      </c>
    </row>
    <row r="366" spans="1:12" ht="13.5" customHeight="1">
      <c r="A366" s="55">
        <v>73</v>
      </c>
      <c r="B366" s="56" t="s">
        <v>439</v>
      </c>
      <c r="C366" s="56" t="s">
        <v>231</v>
      </c>
      <c r="D366" s="55">
        <v>3065</v>
      </c>
      <c r="E366" s="57">
        <v>2.8116686542519034</v>
      </c>
      <c r="G366" s="56" t="s">
        <v>231</v>
      </c>
      <c r="H366" s="56" t="s">
        <v>224</v>
      </c>
      <c r="I366" s="56" t="s">
        <v>189</v>
      </c>
      <c r="J366" s="55">
        <v>215</v>
      </c>
      <c r="K366" s="55">
        <v>215</v>
      </c>
      <c r="L366" s="56" t="s">
        <v>232</v>
      </c>
    </row>
    <row r="367" spans="1:12" ht="13.5" customHeight="1">
      <c r="A367" s="55">
        <v>73</v>
      </c>
      <c r="B367" s="56" t="s">
        <v>439</v>
      </c>
      <c r="C367" s="56" t="s">
        <v>72</v>
      </c>
      <c r="D367" s="55">
        <v>2729</v>
      </c>
      <c r="E367" s="57">
        <v>2.5034400513714337</v>
      </c>
      <c r="G367" s="56" t="s">
        <v>225</v>
      </c>
      <c r="H367" s="56" t="s">
        <v>224</v>
      </c>
      <c r="I367" s="56" t="s">
        <v>66</v>
      </c>
      <c r="J367" s="55">
        <v>3</v>
      </c>
      <c r="K367" s="55">
        <v>3</v>
      </c>
      <c r="L367" s="56" t="s">
        <v>73</v>
      </c>
    </row>
    <row r="368" spans="1:12" ht="13.5" customHeight="1">
      <c r="A368" s="55">
        <v>73</v>
      </c>
      <c r="B368" s="56" t="s">
        <v>439</v>
      </c>
      <c r="C368" s="56" t="s">
        <v>228</v>
      </c>
      <c r="D368" s="55">
        <v>1755</v>
      </c>
      <c r="E368" s="57">
        <v>1.6099440418310247</v>
      </c>
      <c r="G368" s="56" t="s">
        <v>415</v>
      </c>
      <c r="H368" s="56" t="s">
        <v>224</v>
      </c>
      <c r="I368" s="56" t="s">
        <v>77</v>
      </c>
      <c r="J368" s="55">
        <v>501</v>
      </c>
      <c r="K368" s="55">
        <v>159</v>
      </c>
      <c r="L368" s="56" t="s">
        <v>229</v>
      </c>
    </row>
    <row r="369" spans="1:12" ht="13.5" customHeight="1">
      <c r="A369" s="55">
        <v>73</v>
      </c>
      <c r="B369" s="56" t="s">
        <v>439</v>
      </c>
      <c r="C369" s="56" t="s">
        <v>145</v>
      </c>
      <c r="D369" s="55">
        <v>793</v>
      </c>
      <c r="E369" s="57">
        <v>0.7274561966792037</v>
      </c>
      <c r="G369" s="56" t="s">
        <v>82</v>
      </c>
      <c r="H369" s="56" t="s">
        <v>224</v>
      </c>
      <c r="I369" s="56" t="s">
        <v>66</v>
      </c>
      <c r="J369" s="55">
        <v>137</v>
      </c>
      <c r="K369" s="55">
        <v>137</v>
      </c>
      <c r="L369" s="56" t="s">
        <v>146</v>
      </c>
    </row>
    <row r="370" spans="1:12" ht="13.5" customHeight="1">
      <c r="A370" s="55">
        <v>73</v>
      </c>
      <c r="B370" s="56" t="s">
        <v>439</v>
      </c>
      <c r="C370" s="56" t="s">
        <v>100</v>
      </c>
      <c r="D370" s="55">
        <v>292</v>
      </c>
      <c r="E370" s="57">
        <v>0.2678653334556463</v>
      </c>
      <c r="G370" s="56" t="s">
        <v>100</v>
      </c>
      <c r="H370" s="56" t="s">
        <v>224</v>
      </c>
      <c r="I370" s="56" t="s">
        <v>102</v>
      </c>
      <c r="J370" s="55">
        <v>24</v>
      </c>
      <c r="K370" s="55">
        <v>24</v>
      </c>
      <c r="L370" s="56" t="s">
        <v>101</v>
      </c>
    </row>
    <row r="371" spans="1:12" ht="13.5" customHeight="1">
      <c r="A371" s="55">
        <v>73</v>
      </c>
      <c r="B371" s="56" t="s">
        <v>439</v>
      </c>
      <c r="C371" s="56" t="s">
        <v>95</v>
      </c>
      <c r="D371" s="55">
        <v>225</v>
      </c>
      <c r="E371" s="57">
        <v>0.2064030822860288</v>
      </c>
      <c r="G371" s="56" t="s">
        <v>95</v>
      </c>
      <c r="H371" s="56" t="s">
        <v>224</v>
      </c>
      <c r="I371" s="56" t="s">
        <v>66</v>
      </c>
      <c r="J371" s="55">
        <v>104</v>
      </c>
      <c r="K371" s="55">
        <v>104</v>
      </c>
      <c r="L371" s="56" t="s">
        <v>96</v>
      </c>
    </row>
    <row r="372" spans="1:12" ht="13.5" customHeight="1">
      <c r="A372" s="55">
        <v>73</v>
      </c>
      <c r="B372" s="56" t="s">
        <v>439</v>
      </c>
      <c r="C372" s="56" t="s">
        <v>91</v>
      </c>
      <c r="D372" s="55">
        <v>193</v>
      </c>
      <c r="E372" s="57">
        <v>0.1770479772497936</v>
      </c>
      <c r="G372" s="56" t="s">
        <v>91</v>
      </c>
      <c r="H372" s="56" t="s">
        <v>224</v>
      </c>
      <c r="I372" s="56" t="s">
        <v>66</v>
      </c>
      <c r="J372" s="55">
        <v>68</v>
      </c>
      <c r="K372" s="55">
        <v>68</v>
      </c>
      <c r="L372" s="56" t="s">
        <v>92</v>
      </c>
    </row>
    <row r="373" spans="1:12" ht="13.5" customHeight="1">
      <c r="A373" s="55">
        <v>73</v>
      </c>
      <c r="B373" s="56" t="s">
        <v>439</v>
      </c>
      <c r="C373" s="56" t="s">
        <v>93</v>
      </c>
      <c r="D373" s="55">
        <v>134</v>
      </c>
      <c r="E373" s="57">
        <v>0.12292450233923494</v>
      </c>
      <c r="G373" s="56" t="s">
        <v>93</v>
      </c>
      <c r="H373" s="56" t="s">
        <v>224</v>
      </c>
      <c r="I373" s="56" t="s">
        <v>66</v>
      </c>
      <c r="J373" s="55">
        <v>139</v>
      </c>
      <c r="K373" s="55">
        <v>139</v>
      </c>
      <c r="L373" s="56" t="s">
        <v>94</v>
      </c>
    </row>
    <row r="374" spans="1:12" ht="13.5" customHeight="1">
      <c r="A374" s="55">
        <v>74</v>
      </c>
      <c r="B374" s="56" t="s">
        <v>440</v>
      </c>
      <c r="C374" s="56" t="s">
        <v>64</v>
      </c>
      <c r="D374" s="55">
        <v>172724</v>
      </c>
      <c r="E374" s="57">
        <v>36.60050390216924</v>
      </c>
      <c r="F374" s="55">
        <v>14</v>
      </c>
      <c r="G374" s="56" t="s">
        <v>64</v>
      </c>
      <c r="H374" s="56" t="s">
        <v>166</v>
      </c>
      <c r="I374" s="56" t="s">
        <v>66</v>
      </c>
      <c r="J374" s="55">
        <v>2</v>
      </c>
      <c r="K374" s="55">
        <v>2</v>
      </c>
      <c r="L374" s="56" t="s">
        <v>65</v>
      </c>
    </row>
    <row r="375" spans="1:12" ht="13.5" customHeight="1">
      <c r="A375" s="55">
        <v>74</v>
      </c>
      <c r="B375" s="56" t="s">
        <v>440</v>
      </c>
      <c r="C375" s="56" t="s">
        <v>69</v>
      </c>
      <c r="D375" s="55">
        <v>149499</v>
      </c>
      <c r="E375" s="57">
        <v>31.67908763617331</v>
      </c>
      <c r="F375" s="55">
        <v>11</v>
      </c>
      <c r="G375" s="56" t="s">
        <v>69</v>
      </c>
      <c r="H375" s="56" t="s">
        <v>166</v>
      </c>
      <c r="I375" s="56" t="s">
        <v>71</v>
      </c>
      <c r="J375" s="55">
        <v>4</v>
      </c>
      <c r="K375" s="55">
        <v>4</v>
      </c>
      <c r="L375" s="56" t="s">
        <v>70</v>
      </c>
    </row>
    <row r="376" spans="1:12" ht="13.5" customHeight="1">
      <c r="A376" s="55">
        <v>74</v>
      </c>
      <c r="B376" s="56" t="s">
        <v>440</v>
      </c>
      <c r="C376" s="56" t="s">
        <v>169</v>
      </c>
      <c r="D376" s="55">
        <v>49839</v>
      </c>
      <c r="E376" s="57">
        <v>10.560967288739333</v>
      </c>
      <c r="G376" s="56" t="s">
        <v>171</v>
      </c>
      <c r="H376" s="56" t="s">
        <v>166</v>
      </c>
      <c r="I376" s="56" t="s">
        <v>77</v>
      </c>
      <c r="J376" s="55">
        <v>466</v>
      </c>
      <c r="K376" s="55">
        <v>466</v>
      </c>
      <c r="L376" s="56" t="s">
        <v>170</v>
      </c>
    </row>
    <row r="377" spans="1:12" ht="13.5" customHeight="1">
      <c r="A377" s="55">
        <v>74</v>
      </c>
      <c r="B377" s="56" t="s">
        <v>440</v>
      </c>
      <c r="C377" s="56" t="s">
        <v>167</v>
      </c>
      <c r="D377" s="55">
        <v>39776</v>
      </c>
      <c r="E377" s="57">
        <v>8.428600792088439</v>
      </c>
      <c r="F377" s="55">
        <v>5</v>
      </c>
      <c r="G377" s="56" t="s">
        <v>167</v>
      </c>
      <c r="H377" s="56" t="s">
        <v>166</v>
      </c>
      <c r="I377" s="56" t="s">
        <v>85</v>
      </c>
      <c r="J377" s="55">
        <v>37</v>
      </c>
      <c r="K377" s="55">
        <v>37</v>
      </c>
      <c r="L377" s="56" t="s">
        <v>168</v>
      </c>
    </row>
    <row r="378" spans="1:12" ht="13.5" customHeight="1">
      <c r="A378" s="55">
        <v>74</v>
      </c>
      <c r="B378" s="56" t="s">
        <v>440</v>
      </c>
      <c r="C378" s="56" t="s">
        <v>172</v>
      </c>
      <c r="D378" s="55">
        <v>24072</v>
      </c>
      <c r="E378" s="57">
        <v>5.100896979765509</v>
      </c>
      <c r="G378" s="56" t="s">
        <v>172</v>
      </c>
      <c r="H378" s="56" t="s">
        <v>166</v>
      </c>
      <c r="I378" s="56" t="s">
        <v>85</v>
      </c>
      <c r="J378" s="55">
        <v>64</v>
      </c>
      <c r="K378" s="55">
        <v>64</v>
      </c>
      <c r="L378" s="56" t="s">
        <v>173</v>
      </c>
    </row>
    <row r="379" spans="1:12" ht="13.5" customHeight="1">
      <c r="A379" s="55">
        <v>74</v>
      </c>
      <c r="B379" s="56" t="s">
        <v>440</v>
      </c>
      <c r="C379" s="56" t="s">
        <v>80</v>
      </c>
      <c r="D379" s="55">
        <v>9376</v>
      </c>
      <c r="E379" s="57">
        <v>1.9867900499452233</v>
      </c>
      <c r="G379" s="56" t="s">
        <v>174</v>
      </c>
      <c r="H379" s="56" t="s">
        <v>166</v>
      </c>
      <c r="I379" s="56" t="s">
        <v>66</v>
      </c>
      <c r="J379" s="55">
        <v>118</v>
      </c>
      <c r="K379" s="55">
        <v>118</v>
      </c>
      <c r="L379" s="56" t="s">
        <v>81</v>
      </c>
    </row>
    <row r="380" spans="1:12" ht="13.5" customHeight="1">
      <c r="A380" s="55">
        <v>74</v>
      </c>
      <c r="B380" s="56" t="s">
        <v>440</v>
      </c>
      <c r="C380" s="56" t="s">
        <v>175</v>
      </c>
      <c r="D380" s="55">
        <v>8512</v>
      </c>
      <c r="E380" s="57">
        <v>1.8037070078001005</v>
      </c>
      <c r="G380" s="56" t="s">
        <v>175</v>
      </c>
      <c r="H380" s="56" t="s">
        <v>166</v>
      </c>
      <c r="I380" s="56" t="s">
        <v>77</v>
      </c>
      <c r="J380" s="55">
        <v>467</v>
      </c>
      <c r="K380" s="55">
        <v>467</v>
      </c>
      <c r="L380" s="56" t="s">
        <v>176</v>
      </c>
    </row>
    <row r="381" spans="1:12" ht="13.5" customHeight="1">
      <c r="A381" s="55">
        <v>74</v>
      </c>
      <c r="B381" s="56" t="s">
        <v>440</v>
      </c>
      <c r="C381" s="56" t="s">
        <v>72</v>
      </c>
      <c r="D381" s="55">
        <v>2631</v>
      </c>
      <c r="E381" s="57">
        <v>0.5575132915321974</v>
      </c>
      <c r="G381" s="56" t="s">
        <v>177</v>
      </c>
      <c r="H381" s="56" t="s">
        <v>166</v>
      </c>
      <c r="I381" s="56" t="s">
        <v>66</v>
      </c>
      <c r="J381" s="55">
        <v>3</v>
      </c>
      <c r="K381" s="55">
        <v>3</v>
      </c>
      <c r="L381" s="56" t="s">
        <v>73</v>
      </c>
    </row>
    <row r="382" spans="1:12" ht="13.5" customHeight="1">
      <c r="A382" s="55">
        <v>74</v>
      </c>
      <c r="B382" s="56" t="s">
        <v>440</v>
      </c>
      <c r="C382" s="56" t="s">
        <v>178</v>
      </c>
      <c r="D382" s="55">
        <v>2002</v>
      </c>
      <c r="E382" s="57">
        <v>0.42422714163719466</v>
      </c>
      <c r="G382" s="56" t="s">
        <v>178</v>
      </c>
      <c r="H382" s="56" t="s">
        <v>166</v>
      </c>
      <c r="I382" s="56" t="s">
        <v>77</v>
      </c>
      <c r="J382" s="55">
        <v>291</v>
      </c>
      <c r="K382" s="55">
        <v>291</v>
      </c>
      <c r="L382" s="56" t="s">
        <v>179</v>
      </c>
    </row>
    <row r="383" spans="1:12" ht="13.5" customHeight="1">
      <c r="A383" s="55">
        <v>74</v>
      </c>
      <c r="B383" s="56" t="s">
        <v>440</v>
      </c>
      <c r="C383" s="56" t="s">
        <v>182</v>
      </c>
      <c r="D383" s="55">
        <v>1485</v>
      </c>
      <c r="E383" s="57">
        <v>0.3146739786869301</v>
      </c>
      <c r="G383" s="56" t="s">
        <v>182</v>
      </c>
      <c r="H383" s="56" t="s">
        <v>166</v>
      </c>
      <c r="I383" s="56" t="s">
        <v>77</v>
      </c>
      <c r="J383" s="55">
        <v>27</v>
      </c>
      <c r="K383" s="55">
        <v>27</v>
      </c>
      <c r="L383" s="56" t="s">
        <v>183</v>
      </c>
    </row>
    <row r="384" spans="1:12" ht="13.5" customHeight="1">
      <c r="A384" s="55">
        <v>74</v>
      </c>
      <c r="B384" s="56" t="s">
        <v>440</v>
      </c>
      <c r="C384" s="56" t="s">
        <v>185</v>
      </c>
      <c r="D384" s="55">
        <v>1079</v>
      </c>
      <c r="E384" s="57">
        <v>0.22864190101225426</v>
      </c>
      <c r="G384" s="56" t="s">
        <v>185</v>
      </c>
      <c r="H384" s="56" t="s">
        <v>166</v>
      </c>
      <c r="I384" s="56" t="s">
        <v>77</v>
      </c>
      <c r="J384" s="55">
        <v>185</v>
      </c>
      <c r="K384" s="55">
        <v>185</v>
      </c>
      <c r="L384" s="56" t="s">
        <v>186</v>
      </c>
    </row>
    <row r="385" spans="1:12" ht="13.5" customHeight="1">
      <c r="A385" s="55">
        <v>74</v>
      </c>
      <c r="B385" s="56" t="s">
        <v>440</v>
      </c>
      <c r="C385" s="56" t="s">
        <v>187</v>
      </c>
      <c r="D385" s="55">
        <v>1073</v>
      </c>
      <c r="E385" s="57">
        <v>0.2273704909973576</v>
      </c>
      <c r="G385" s="56" t="s">
        <v>187</v>
      </c>
      <c r="H385" s="56" t="s">
        <v>166</v>
      </c>
      <c r="I385" s="56" t="s">
        <v>189</v>
      </c>
      <c r="J385" s="55">
        <v>158</v>
      </c>
      <c r="K385" s="55">
        <v>158</v>
      </c>
      <c r="L385" s="56" t="s">
        <v>188</v>
      </c>
    </row>
    <row r="386" spans="1:12" ht="13.5" customHeight="1">
      <c r="A386" s="55">
        <v>74</v>
      </c>
      <c r="B386" s="56" t="s">
        <v>440</v>
      </c>
      <c r="C386" s="56" t="s">
        <v>194</v>
      </c>
      <c r="D386" s="55">
        <v>870</v>
      </c>
      <c r="E386" s="57">
        <v>0.18435445216001967</v>
      </c>
      <c r="G386" s="56" t="s">
        <v>194</v>
      </c>
      <c r="H386" s="56" t="s">
        <v>166</v>
      </c>
      <c r="I386" s="56" t="s">
        <v>77</v>
      </c>
      <c r="J386" s="55">
        <v>445</v>
      </c>
      <c r="K386" s="55">
        <v>445</v>
      </c>
      <c r="L386" s="56" t="s">
        <v>195</v>
      </c>
    </row>
    <row r="387" spans="1:12" ht="13.5" customHeight="1">
      <c r="A387" s="55">
        <v>74</v>
      </c>
      <c r="B387" s="56" t="s">
        <v>440</v>
      </c>
      <c r="C387" s="56" t="s">
        <v>95</v>
      </c>
      <c r="D387" s="55">
        <v>775</v>
      </c>
      <c r="E387" s="57">
        <v>0.16422379359082212</v>
      </c>
      <c r="G387" s="56" t="s">
        <v>184</v>
      </c>
      <c r="H387" s="56" t="s">
        <v>166</v>
      </c>
      <c r="I387" s="56" t="s">
        <v>66</v>
      </c>
      <c r="J387" s="55">
        <v>104</v>
      </c>
      <c r="K387" s="55">
        <v>104</v>
      </c>
      <c r="L387" s="56" t="s">
        <v>96</v>
      </c>
    </row>
    <row r="388" spans="1:12" ht="13.5" customHeight="1">
      <c r="A388" s="55">
        <v>74</v>
      </c>
      <c r="B388" s="56" t="s">
        <v>440</v>
      </c>
      <c r="C388" s="56" t="s">
        <v>93</v>
      </c>
      <c r="D388" s="55">
        <v>388</v>
      </c>
      <c r="E388" s="57">
        <v>0.08221784762998578</v>
      </c>
      <c r="G388" s="56" t="s">
        <v>93</v>
      </c>
      <c r="H388" s="56" t="s">
        <v>166</v>
      </c>
      <c r="I388" s="56" t="s">
        <v>66</v>
      </c>
      <c r="J388" s="55">
        <v>139</v>
      </c>
      <c r="K388" s="55">
        <v>139</v>
      </c>
      <c r="L388" s="56" t="s">
        <v>94</v>
      </c>
    </row>
    <row r="389" spans="1:12" ht="13.5" customHeight="1">
      <c r="A389" s="55">
        <v>74</v>
      </c>
      <c r="B389" s="56" t="s">
        <v>440</v>
      </c>
      <c r="C389" s="56" t="s">
        <v>192</v>
      </c>
      <c r="D389" s="55">
        <v>304</v>
      </c>
      <c r="E389" s="57">
        <v>0.06441810742143216</v>
      </c>
      <c r="G389" s="56" t="s">
        <v>192</v>
      </c>
      <c r="H389" s="56" t="s">
        <v>166</v>
      </c>
      <c r="I389" s="56" t="s">
        <v>77</v>
      </c>
      <c r="J389" s="55">
        <v>437</v>
      </c>
      <c r="K389" s="55">
        <v>437</v>
      </c>
      <c r="L389" s="56" t="s">
        <v>193</v>
      </c>
    </row>
    <row r="390" spans="1:12" ht="13.5" customHeight="1">
      <c r="A390" s="55">
        <v>74</v>
      </c>
      <c r="B390" s="56" t="s">
        <v>440</v>
      </c>
      <c r="C390" s="56" t="s">
        <v>204</v>
      </c>
      <c r="D390" s="55">
        <v>286</v>
      </c>
      <c r="E390" s="57">
        <v>0.060603877376742096</v>
      </c>
      <c r="G390" s="56" t="s">
        <v>204</v>
      </c>
      <c r="H390" s="56" t="s">
        <v>166</v>
      </c>
      <c r="I390" s="56" t="s">
        <v>189</v>
      </c>
      <c r="J390" s="55">
        <v>471</v>
      </c>
      <c r="K390" s="55">
        <v>471</v>
      </c>
      <c r="L390" s="56" t="s">
        <v>205</v>
      </c>
    </row>
    <row r="391" spans="1:12" ht="13.5" customHeight="1">
      <c r="A391" s="55">
        <v>74</v>
      </c>
      <c r="B391" s="56" t="s">
        <v>440</v>
      </c>
      <c r="C391" s="56" t="s">
        <v>206</v>
      </c>
      <c r="D391" s="55">
        <v>280</v>
      </c>
      <c r="E391" s="57">
        <v>0.05933246736184541</v>
      </c>
      <c r="G391" s="56" t="s">
        <v>206</v>
      </c>
      <c r="H391" s="56" t="s">
        <v>166</v>
      </c>
      <c r="I391" s="56" t="s">
        <v>77</v>
      </c>
      <c r="J391" s="55">
        <v>148</v>
      </c>
      <c r="K391" s="55">
        <v>148</v>
      </c>
      <c r="L391" s="56" t="s">
        <v>207</v>
      </c>
    </row>
    <row r="392" spans="1:12" ht="13.5" customHeight="1">
      <c r="A392" s="55">
        <v>75</v>
      </c>
      <c r="B392" s="56" t="s">
        <v>441</v>
      </c>
      <c r="C392" s="56" t="s">
        <v>69</v>
      </c>
      <c r="D392" s="55">
        <v>265222</v>
      </c>
      <c r="E392" s="57">
        <v>46.88759049243797</v>
      </c>
      <c r="F392" s="55">
        <v>11</v>
      </c>
      <c r="G392" s="56" t="s">
        <v>69</v>
      </c>
      <c r="H392" s="56" t="s">
        <v>327</v>
      </c>
      <c r="I392" s="56" t="s">
        <v>71</v>
      </c>
      <c r="J392" s="55">
        <v>4</v>
      </c>
      <c r="K392" s="55">
        <v>4</v>
      </c>
      <c r="L392" s="56" t="s">
        <v>70</v>
      </c>
    </row>
    <row r="393" spans="1:12" ht="13.5" customHeight="1">
      <c r="A393" s="55">
        <v>75</v>
      </c>
      <c r="B393" s="56" t="s">
        <v>441</v>
      </c>
      <c r="C393" s="56" t="s">
        <v>64</v>
      </c>
      <c r="D393" s="55">
        <v>172616</v>
      </c>
      <c r="E393" s="57">
        <v>30.516127321423838</v>
      </c>
      <c r="F393" s="55">
        <v>7</v>
      </c>
      <c r="G393" s="56" t="s">
        <v>328</v>
      </c>
      <c r="H393" s="56" t="s">
        <v>327</v>
      </c>
      <c r="I393" s="56" t="s">
        <v>66</v>
      </c>
      <c r="J393" s="55">
        <v>2</v>
      </c>
      <c r="K393" s="55">
        <v>2</v>
      </c>
      <c r="L393" s="56" t="s">
        <v>65</v>
      </c>
    </row>
    <row r="394" spans="1:12" ht="13.5" customHeight="1">
      <c r="A394" s="55">
        <v>75</v>
      </c>
      <c r="B394" s="56" t="s">
        <v>441</v>
      </c>
      <c r="C394" s="56" t="s">
        <v>329</v>
      </c>
      <c r="D394" s="55">
        <v>95827</v>
      </c>
      <c r="E394" s="57">
        <v>16.94089153282478</v>
      </c>
      <c r="F394" s="55">
        <v>4</v>
      </c>
      <c r="G394" s="56" t="s">
        <v>329</v>
      </c>
      <c r="H394" s="56" t="s">
        <v>327</v>
      </c>
      <c r="I394" s="56" t="s">
        <v>77</v>
      </c>
      <c r="J394" s="55">
        <v>26</v>
      </c>
      <c r="K394" s="55">
        <v>26</v>
      </c>
      <c r="L394" s="56" t="s">
        <v>330</v>
      </c>
    </row>
    <row r="395" spans="1:12" ht="13.5" customHeight="1">
      <c r="A395" s="55">
        <v>75</v>
      </c>
      <c r="B395" s="56" t="s">
        <v>441</v>
      </c>
      <c r="C395" s="56" t="s">
        <v>78</v>
      </c>
      <c r="D395" s="55">
        <v>8333</v>
      </c>
      <c r="E395" s="57">
        <v>1.4731594346377208</v>
      </c>
      <c r="G395" s="56" t="s">
        <v>78</v>
      </c>
      <c r="H395" s="56" t="s">
        <v>327</v>
      </c>
      <c r="I395" s="56" t="s">
        <v>66</v>
      </c>
      <c r="J395" s="55">
        <v>478</v>
      </c>
      <c r="K395" s="55">
        <v>478</v>
      </c>
      <c r="L395" s="56" t="s">
        <v>79</v>
      </c>
    </row>
    <row r="396" spans="1:12" ht="13.5" customHeight="1">
      <c r="A396" s="55">
        <v>75</v>
      </c>
      <c r="B396" s="56" t="s">
        <v>441</v>
      </c>
      <c r="C396" s="56" t="s">
        <v>72</v>
      </c>
      <c r="D396" s="55">
        <v>6427</v>
      </c>
      <c r="E396" s="57">
        <v>1.1362049305672186</v>
      </c>
      <c r="G396" s="56" t="s">
        <v>333</v>
      </c>
      <c r="H396" s="56" t="s">
        <v>327</v>
      </c>
      <c r="I396" s="56" t="s">
        <v>66</v>
      </c>
      <c r="J396" s="55">
        <v>3</v>
      </c>
      <c r="K396" s="55">
        <v>3</v>
      </c>
      <c r="L396" s="56" t="s">
        <v>73</v>
      </c>
    </row>
    <row r="397" spans="1:12" ht="13.5" customHeight="1">
      <c r="A397" s="55">
        <v>75</v>
      </c>
      <c r="B397" s="56" t="s">
        <v>441</v>
      </c>
      <c r="C397" s="56" t="s">
        <v>145</v>
      </c>
      <c r="D397" s="55">
        <v>2802</v>
      </c>
      <c r="E397" s="57">
        <v>0.4953549425002873</v>
      </c>
      <c r="G397" s="56" t="s">
        <v>334</v>
      </c>
      <c r="H397" s="56" t="s">
        <v>327</v>
      </c>
      <c r="I397" s="56" t="s">
        <v>66</v>
      </c>
      <c r="J397" s="55">
        <v>137</v>
      </c>
      <c r="K397" s="55">
        <v>137</v>
      </c>
      <c r="L397" s="56" t="s">
        <v>146</v>
      </c>
    </row>
    <row r="398" spans="1:12" ht="13.5" customHeight="1">
      <c r="A398" s="55">
        <v>75</v>
      </c>
      <c r="B398" s="56" t="s">
        <v>441</v>
      </c>
      <c r="C398" s="56" t="s">
        <v>335</v>
      </c>
      <c r="D398" s="55">
        <v>1533</v>
      </c>
      <c r="E398" s="57">
        <v>0.27101325012596017</v>
      </c>
      <c r="G398" s="56" t="s">
        <v>335</v>
      </c>
      <c r="H398" s="56" t="s">
        <v>327</v>
      </c>
      <c r="I398" s="56" t="s">
        <v>77</v>
      </c>
      <c r="J398" s="55">
        <v>144</v>
      </c>
      <c r="K398" s="55">
        <v>144</v>
      </c>
      <c r="L398" s="56" t="s">
        <v>336</v>
      </c>
    </row>
    <row r="399" spans="1:12" ht="13.5" customHeight="1">
      <c r="A399" s="55">
        <v>75</v>
      </c>
      <c r="B399" s="56" t="s">
        <v>441</v>
      </c>
      <c r="C399" s="56" t="s">
        <v>292</v>
      </c>
      <c r="D399" s="55">
        <v>1177</v>
      </c>
      <c r="E399" s="57">
        <v>0.2080773616426974</v>
      </c>
      <c r="G399" s="56" t="s">
        <v>292</v>
      </c>
      <c r="H399" s="56" t="s">
        <v>327</v>
      </c>
      <c r="I399" s="56" t="s">
        <v>141</v>
      </c>
      <c r="J399" s="55">
        <v>425</v>
      </c>
      <c r="K399" s="55">
        <v>425</v>
      </c>
      <c r="L399" s="56" t="s">
        <v>293</v>
      </c>
    </row>
    <row r="400" spans="1:12" ht="13.5" customHeight="1">
      <c r="A400" s="55">
        <v>75</v>
      </c>
      <c r="B400" s="56" t="s">
        <v>441</v>
      </c>
      <c r="C400" s="56" t="s">
        <v>331</v>
      </c>
      <c r="D400" s="55">
        <v>809</v>
      </c>
      <c r="E400" s="57">
        <v>0.14302003871617858</v>
      </c>
      <c r="G400" s="56" t="s">
        <v>331</v>
      </c>
      <c r="H400" s="56" t="s">
        <v>327</v>
      </c>
      <c r="I400" s="56" t="s">
        <v>85</v>
      </c>
      <c r="J400" s="55">
        <v>116</v>
      </c>
      <c r="K400" s="55">
        <v>116</v>
      </c>
      <c r="L400" s="56" t="s">
        <v>332</v>
      </c>
    </row>
    <row r="401" spans="1:12" ht="13.5" customHeight="1">
      <c r="A401" s="55">
        <v>75</v>
      </c>
      <c r="B401" s="56" t="s">
        <v>441</v>
      </c>
      <c r="C401" s="56" t="s">
        <v>337</v>
      </c>
      <c r="D401" s="55">
        <v>567</v>
      </c>
      <c r="E401" s="57">
        <v>0.10023777744384828</v>
      </c>
      <c r="G401" s="56" t="s">
        <v>337</v>
      </c>
      <c r="H401" s="56" t="s">
        <v>327</v>
      </c>
      <c r="I401" s="56" t="s">
        <v>77</v>
      </c>
      <c r="J401" s="55">
        <v>424</v>
      </c>
      <c r="K401" s="55">
        <v>424</v>
      </c>
      <c r="L401" s="56" t="s">
        <v>338</v>
      </c>
    </row>
    <row r="402" spans="1:12" ht="13.5" customHeight="1">
      <c r="A402" s="55">
        <v>75</v>
      </c>
      <c r="B402" s="56" t="s">
        <v>441</v>
      </c>
      <c r="C402" s="56" t="s">
        <v>93</v>
      </c>
      <c r="D402" s="55">
        <v>460</v>
      </c>
      <c r="E402" s="57">
        <v>0.08132165365814852</v>
      </c>
      <c r="G402" s="56" t="s">
        <v>93</v>
      </c>
      <c r="H402" s="56" t="s">
        <v>327</v>
      </c>
      <c r="I402" s="56" t="s">
        <v>66</v>
      </c>
      <c r="J402" s="55">
        <v>139</v>
      </c>
      <c r="K402" s="55">
        <v>139</v>
      </c>
      <c r="L402" s="56" t="s">
        <v>94</v>
      </c>
    </row>
    <row r="403" spans="1:12" ht="13.5" customHeight="1">
      <c r="A403" s="55">
        <v>75</v>
      </c>
      <c r="B403" s="56" t="s">
        <v>441</v>
      </c>
      <c r="C403" s="56" t="s">
        <v>100</v>
      </c>
      <c r="D403" s="55">
        <v>408</v>
      </c>
      <c r="E403" s="57">
        <v>0.07212877107070564</v>
      </c>
      <c r="G403" s="56" t="s">
        <v>100</v>
      </c>
      <c r="H403" s="56" t="s">
        <v>327</v>
      </c>
      <c r="I403" s="56" t="s">
        <v>102</v>
      </c>
      <c r="J403" s="55">
        <v>24</v>
      </c>
      <c r="K403" s="55">
        <v>24</v>
      </c>
      <c r="L403" s="56" t="s">
        <v>101</v>
      </c>
    </row>
    <row r="404" spans="1:12" ht="13.5" customHeight="1">
      <c r="A404" s="55">
        <v>75</v>
      </c>
      <c r="B404" s="56" t="s">
        <v>441</v>
      </c>
      <c r="C404" s="56" t="s">
        <v>341</v>
      </c>
      <c r="D404" s="55">
        <v>398</v>
      </c>
      <c r="E404" s="57">
        <v>0.07036090903465894</v>
      </c>
      <c r="G404" s="56" t="s">
        <v>341</v>
      </c>
      <c r="H404" s="56" t="s">
        <v>327</v>
      </c>
      <c r="I404" s="56" t="s">
        <v>77</v>
      </c>
      <c r="J404" s="55">
        <v>140</v>
      </c>
      <c r="K404" s="55">
        <v>140</v>
      </c>
      <c r="L404" s="56" t="s">
        <v>342</v>
      </c>
    </row>
    <row r="405" spans="1:12" ht="13.5" customHeight="1">
      <c r="A405" s="55">
        <v>75</v>
      </c>
      <c r="B405" s="56" t="s">
        <v>441</v>
      </c>
      <c r="C405" s="56" t="s">
        <v>345</v>
      </c>
      <c r="D405" s="55">
        <v>262</v>
      </c>
      <c r="E405" s="57">
        <v>0.04631798534442372</v>
      </c>
      <c r="G405" s="56" t="s">
        <v>345</v>
      </c>
      <c r="H405" s="56" t="s">
        <v>327</v>
      </c>
      <c r="I405" s="56" t="s">
        <v>71</v>
      </c>
      <c r="J405" s="55">
        <v>358</v>
      </c>
      <c r="K405" s="55">
        <v>358</v>
      </c>
      <c r="L405" s="56" t="s">
        <v>346</v>
      </c>
    </row>
    <row r="406" spans="1:12" ht="13.5" customHeight="1">
      <c r="A406" s="55">
        <v>76</v>
      </c>
      <c r="B406" s="56" t="s">
        <v>442</v>
      </c>
      <c r="C406" s="56" t="s">
        <v>69</v>
      </c>
      <c r="D406" s="55">
        <v>113509</v>
      </c>
      <c r="E406" s="57">
        <v>52.99998132307348</v>
      </c>
      <c r="F406" s="55">
        <v>7</v>
      </c>
      <c r="G406" s="56" t="s">
        <v>69</v>
      </c>
      <c r="H406" s="56" t="s">
        <v>224</v>
      </c>
      <c r="I406" s="56" t="s">
        <v>71</v>
      </c>
      <c r="J406" s="55">
        <v>4</v>
      </c>
      <c r="K406" s="55">
        <v>4</v>
      </c>
      <c r="L406" s="56" t="s">
        <v>70</v>
      </c>
    </row>
    <row r="407" spans="1:12" ht="13.5" customHeight="1">
      <c r="A407" s="55">
        <v>76</v>
      </c>
      <c r="B407" s="56" t="s">
        <v>442</v>
      </c>
      <c r="C407" s="56" t="s">
        <v>64</v>
      </c>
      <c r="D407" s="55">
        <v>80523</v>
      </c>
      <c r="E407" s="57">
        <v>37.5980538642561</v>
      </c>
      <c r="F407" s="55">
        <v>4</v>
      </c>
      <c r="G407" s="56" t="s">
        <v>64</v>
      </c>
      <c r="H407" s="56" t="s">
        <v>224</v>
      </c>
      <c r="I407" s="56" t="s">
        <v>66</v>
      </c>
      <c r="J407" s="55">
        <v>2</v>
      </c>
      <c r="K407" s="55">
        <v>2</v>
      </c>
      <c r="L407" s="56" t="s">
        <v>65</v>
      </c>
    </row>
    <row r="408" spans="1:12" ht="13.5" customHeight="1">
      <c r="A408" s="55">
        <v>76</v>
      </c>
      <c r="B408" s="56" t="s">
        <v>442</v>
      </c>
      <c r="C408" s="56" t="s">
        <v>233</v>
      </c>
      <c r="D408" s="55">
        <v>7965</v>
      </c>
      <c r="E408" s="57">
        <v>3.7190429942848606</v>
      </c>
      <c r="G408" s="56" t="s">
        <v>233</v>
      </c>
      <c r="H408" s="56" t="s">
        <v>224</v>
      </c>
      <c r="I408" s="56" t="s">
        <v>189</v>
      </c>
      <c r="J408" s="55">
        <v>206</v>
      </c>
      <c r="K408" s="55">
        <v>206</v>
      </c>
      <c r="L408" s="56" t="s">
        <v>234</v>
      </c>
    </row>
    <row r="409" spans="1:12" ht="13.5" customHeight="1">
      <c r="A409" s="55">
        <v>76</v>
      </c>
      <c r="B409" s="56" t="s">
        <v>442</v>
      </c>
      <c r="C409" s="56" t="s">
        <v>72</v>
      </c>
      <c r="D409" s="55">
        <v>4802</v>
      </c>
      <c r="E409" s="57">
        <v>2.242165029322775</v>
      </c>
      <c r="G409" s="56" t="s">
        <v>225</v>
      </c>
      <c r="H409" s="56" t="s">
        <v>224</v>
      </c>
      <c r="I409" s="56" t="s">
        <v>66</v>
      </c>
      <c r="J409" s="55">
        <v>3</v>
      </c>
      <c r="K409" s="55">
        <v>3</v>
      </c>
      <c r="L409" s="56" t="s">
        <v>73</v>
      </c>
    </row>
    <row r="410" spans="1:12" ht="13.5" customHeight="1">
      <c r="A410" s="55">
        <v>76</v>
      </c>
      <c r="B410" s="56" t="s">
        <v>442</v>
      </c>
      <c r="C410" s="56" t="s">
        <v>80</v>
      </c>
      <c r="D410" s="55">
        <v>1271</v>
      </c>
      <c r="E410" s="57">
        <v>0.5934593403309552</v>
      </c>
      <c r="G410" s="56" t="s">
        <v>235</v>
      </c>
      <c r="H410" s="56" t="s">
        <v>224</v>
      </c>
      <c r="I410" s="56" t="s">
        <v>66</v>
      </c>
      <c r="J410" s="55">
        <v>118</v>
      </c>
      <c r="K410" s="55">
        <v>118</v>
      </c>
      <c r="L410" s="56" t="s">
        <v>81</v>
      </c>
    </row>
    <row r="411" spans="1:12" ht="13.5" customHeight="1">
      <c r="A411" s="55">
        <v>76</v>
      </c>
      <c r="B411" s="56" t="s">
        <v>442</v>
      </c>
      <c r="C411" s="56" t="s">
        <v>242</v>
      </c>
      <c r="D411" s="55">
        <v>603</v>
      </c>
      <c r="E411" s="57">
        <v>0.2815546673639386</v>
      </c>
      <c r="G411" s="56" t="s">
        <v>242</v>
      </c>
      <c r="H411" s="56" t="s">
        <v>224</v>
      </c>
      <c r="I411" s="56" t="s">
        <v>85</v>
      </c>
      <c r="J411" s="55">
        <v>108</v>
      </c>
      <c r="K411" s="55">
        <v>108</v>
      </c>
      <c r="L411" s="56" t="s">
        <v>243</v>
      </c>
    </row>
    <row r="412" spans="1:12" ht="13.5" customHeight="1">
      <c r="A412" s="55">
        <v>76</v>
      </c>
      <c r="B412" s="56" t="s">
        <v>442</v>
      </c>
      <c r="C412" s="56" t="s">
        <v>228</v>
      </c>
      <c r="D412" s="55">
        <v>429</v>
      </c>
      <c r="E412" s="57">
        <v>0.20031003698031452</v>
      </c>
      <c r="G412" s="56" t="s">
        <v>415</v>
      </c>
      <c r="H412" s="56" t="s">
        <v>224</v>
      </c>
      <c r="I412" s="56" t="s">
        <v>77</v>
      </c>
      <c r="J412" s="55">
        <v>501</v>
      </c>
      <c r="K412" s="55">
        <v>159</v>
      </c>
      <c r="L412" s="56" t="s">
        <v>229</v>
      </c>
    </row>
    <row r="413" spans="1:12" ht="13.5" customHeight="1">
      <c r="A413" s="55">
        <v>76</v>
      </c>
      <c r="B413" s="56" t="s">
        <v>442</v>
      </c>
      <c r="C413" s="56" t="s">
        <v>128</v>
      </c>
      <c r="D413" s="55">
        <v>421</v>
      </c>
      <c r="E413" s="57">
        <v>0.19657465167532032</v>
      </c>
      <c r="G413" s="56" t="s">
        <v>128</v>
      </c>
      <c r="H413" s="56" t="s">
        <v>224</v>
      </c>
      <c r="I413" s="56" t="s">
        <v>102</v>
      </c>
      <c r="J413" s="55">
        <v>238</v>
      </c>
      <c r="K413" s="55">
        <v>238</v>
      </c>
      <c r="L413" s="56" t="s">
        <v>129</v>
      </c>
    </row>
    <row r="414" spans="1:12" ht="13.5" customHeight="1">
      <c r="A414" s="55">
        <v>76</v>
      </c>
      <c r="B414" s="56" t="s">
        <v>442</v>
      </c>
      <c r="C414" s="56" t="s">
        <v>95</v>
      </c>
      <c r="D414" s="55">
        <v>310</v>
      </c>
      <c r="E414" s="57">
        <v>0.14474618056852565</v>
      </c>
      <c r="G414" s="56" t="s">
        <v>95</v>
      </c>
      <c r="H414" s="56" t="s">
        <v>224</v>
      </c>
      <c r="I414" s="56" t="s">
        <v>66</v>
      </c>
      <c r="J414" s="55">
        <v>104</v>
      </c>
      <c r="K414" s="55">
        <v>104</v>
      </c>
      <c r="L414" s="56" t="s">
        <v>96</v>
      </c>
    </row>
    <row r="415" spans="1:12" ht="13.5" customHeight="1">
      <c r="A415" s="55">
        <v>76</v>
      </c>
      <c r="B415" s="56" t="s">
        <v>442</v>
      </c>
      <c r="C415" s="56" t="s">
        <v>91</v>
      </c>
      <c r="D415" s="55">
        <v>292</v>
      </c>
      <c r="E415" s="57">
        <v>0.13634156363228866</v>
      </c>
      <c r="G415" s="56" t="s">
        <v>91</v>
      </c>
      <c r="H415" s="56" t="s">
        <v>224</v>
      </c>
      <c r="I415" s="56" t="s">
        <v>66</v>
      </c>
      <c r="J415" s="55">
        <v>68</v>
      </c>
      <c r="K415" s="55">
        <v>68</v>
      </c>
      <c r="L415" s="56" t="s">
        <v>92</v>
      </c>
    </row>
    <row r="416" spans="1:12" ht="13.5" customHeight="1">
      <c r="A416" s="55">
        <v>77</v>
      </c>
      <c r="B416" s="56" t="s">
        <v>443</v>
      </c>
      <c r="C416" s="56" t="s">
        <v>167</v>
      </c>
      <c r="D416" s="55">
        <v>186102</v>
      </c>
      <c r="E416" s="57">
        <v>40.147731709895304</v>
      </c>
      <c r="F416" s="55">
        <v>14</v>
      </c>
      <c r="G416" s="56" t="s">
        <v>167</v>
      </c>
      <c r="H416" s="56" t="s">
        <v>166</v>
      </c>
      <c r="I416" s="56" t="s">
        <v>85</v>
      </c>
      <c r="J416" s="55">
        <v>37</v>
      </c>
      <c r="K416" s="55">
        <v>37</v>
      </c>
      <c r="L416" s="56" t="s">
        <v>168</v>
      </c>
    </row>
    <row r="417" spans="1:12" ht="13.5" customHeight="1">
      <c r="A417" s="55">
        <v>77</v>
      </c>
      <c r="B417" s="56" t="s">
        <v>443</v>
      </c>
      <c r="C417" s="56" t="s">
        <v>64</v>
      </c>
      <c r="D417" s="55">
        <v>150109</v>
      </c>
      <c r="E417" s="57">
        <v>32.38297202201306</v>
      </c>
      <c r="F417" s="55">
        <v>12</v>
      </c>
      <c r="G417" s="56" t="s">
        <v>64</v>
      </c>
      <c r="H417" s="56" t="s">
        <v>166</v>
      </c>
      <c r="I417" s="56" t="s">
        <v>66</v>
      </c>
      <c r="J417" s="55">
        <v>2</v>
      </c>
      <c r="K417" s="55">
        <v>2</v>
      </c>
      <c r="L417" s="56" t="s">
        <v>65</v>
      </c>
    </row>
    <row r="418" spans="1:12" ht="13.5" customHeight="1">
      <c r="A418" s="55">
        <v>77</v>
      </c>
      <c r="B418" s="56" t="s">
        <v>443</v>
      </c>
      <c r="C418" s="56" t="s">
        <v>69</v>
      </c>
      <c r="D418" s="55">
        <v>75384</v>
      </c>
      <c r="E418" s="57">
        <v>16.262568952610653</v>
      </c>
      <c r="F418" s="55">
        <v>4</v>
      </c>
      <c r="G418" s="56" t="s">
        <v>69</v>
      </c>
      <c r="H418" s="56" t="s">
        <v>166</v>
      </c>
      <c r="I418" s="56" t="s">
        <v>71</v>
      </c>
      <c r="J418" s="55">
        <v>4</v>
      </c>
      <c r="K418" s="55">
        <v>4</v>
      </c>
      <c r="L418" s="56" t="s">
        <v>70</v>
      </c>
    </row>
    <row r="419" spans="1:12" ht="13.5" customHeight="1">
      <c r="A419" s="55">
        <v>77</v>
      </c>
      <c r="B419" s="56" t="s">
        <v>443</v>
      </c>
      <c r="C419" s="56" t="s">
        <v>172</v>
      </c>
      <c r="D419" s="55">
        <v>22604</v>
      </c>
      <c r="E419" s="57">
        <v>4.876354512957805</v>
      </c>
      <c r="G419" s="56" t="s">
        <v>172</v>
      </c>
      <c r="H419" s="56" t="s">
        <v>166</v>
      </c>
      <c r="I419" s="56" t="s">
        <v>85</v>
      </c>
      <c r="J419" s="55">
        <v>64</v>
      </c>
      <c r="K419" s="55">
        <v>64</v>
      </c>
      <c r="L419" s="56" t="s">
        <v>173</v>
      </c>
    </row>
    <row r="420" spans="1:12" ht="13.5" customHeight="1">
      <c r="A420" s="55">
        <v>77</v>
      </c>
      <c r="B420" s="56" t="s">
        <v>443</v>
      </c>
      <c r="C420" s="56" t="s">
        <v>80</v>
      </c>
      <c r="D420" s="55">
        <v>8417</v>
      </c>
      <c r="E420" s="57">
        <v>1.8157970242242898</v>
      </c>
      <c r="G420" s="56" t="s">
        <v>174</v>
      </c>
      <c r="H420" s="56" t="s">
        <v>166</v>
      </c>
      <c r="I420" s="56" t="s">
        <v>66</v>
      </c>
      <c r="J420" s="55">
        <v>118</v>
      </c>
      <c r="K420" s="55">
        <v>118</v>
      </c>
      <c r="L420" s="56" t="s">
        <v>81</v>
      </c>
    </row>
    <row r="421" spans="1:12" ht="13.5" customHeight="1">
      <c r="A421" s="55">
        <v>77</v>
      </c>
      <c r="B421" s="56" t="s">
        <v>443</v>
      </c>
      <c r="C421" s="56" t="s">
        <v>72</v>
      </c>
      <c r="D421" s="55">
        <v>3927</v>
      </c>
      <c r="E421" s="57">
        <v>0.8471705969025527</v>
      </c>
      <c r="G421" s="56" t="s">
        <v>177</v>
      </c>
      <c r="H421" s="56" t="s">
        <v>166</v>
      </c>
      <c r="I421" s="56" t="s">
        <v>66</v>
      </c>
      <c r="J421" s="55">
        <v>3</v>
      </c>
      <c r="K421" s="55">
        <v>3</v>
      </c>
      <c r="L421" s="56" t="s">
        <v>73</v>
      </c>
    </row>
    <row r="422" spans="1:12" ht="13.5" customHeight="1">
      <c r="A422" s="55">
        <v>77</v>
      </c>
      <c r="B422" s="56" t="s">
        <v>443</v>
      </c>
      <c r="C422" s="56" t="s">
        <v>178</v>
      </c>
      <c r="D422" s="55">
        <v>2822</v>
      </c>
      <c r="E422" s="57">
        <v>0.6087892601117911</v>
      </c>
      <c r="G422" s="56" t="s">
        <v>178</v>
      </c>
      <c r="H422" s="56" t="s">
        <v>166</v>
      </c>
      <c r="I422" s="56" t="s">
        <v>77</v>
      </c>
      <c r="J422" s="55">
        <v>291</v>
      </c>
      <c r="K422" s="55">
        <v>291</v>
      </c>
      <c r="L422" s="56" t="s">
        <v>179</v>
      </c>
    </row>
    <row r="423" spans="1:12" ht="13.5" customHeight="1">
      <c r="A423" s="55">
        <v>77</v>
      </c>
      <c r="B423" s="56" t="s">
        <v>443</v>
      </c>
      <c r="C423" s="56" t="s">
        <v>180</v>
      </c>
      <c r="D423" s="55">
        <v>2539</v>
      </c>
      <c r="E423" s="57">
        <v>0.5477377503273698</v>
      </c>
      <c r="G423" s="56" t="s">
        <v>180</v>
      </c>
      <c r="H423" s="56" t="s">
        <v>166</v>
      </c>
      <c r="I423" s="56" t="s">
        <v>77</v>
      </c>
      <c r="J423" s="55">
        <v>468</v>
      </c>
      <c r="K423" s="55">
        <v>468</v>
      </c>
      <c r="L423" s="56" t="s">
        <v>181</v>
      </c>
    </row>
    <row r="424" spans="1:12" ht="13.5" customHeight="1">
      <c r="A424" s="55">
        <v>77</v>
      </c>
      <c r="B424" s="56" t="s">
        <v>443</v>
      </c>
      <c r="C424" s="56" t="s">
        <v>190</v>
      </c>
      <c r="D424" s="55">
        <v>1006</v>
      </c>
      <c r="E424" s="57">
        <v>0.21702409485204177</v>
      </c>
      <c r="G424" s="56" t="s">
        <v>190</v>
      </c>
      <c r="H424" s="56" t="s">
        <v>166</v>
      </c>
      <c r="I424" s="56" t="s">
        <v>85</v>
      </c>
      <c r="J424" s="55">
        <v>469</v>
      </c>
      <c r="K424" s="55">
        <v>469</v>
      </c>
      <c r="L424" s="56" t="s">
        <v>191</v>
      </c>
    </row>
    <row r="425" spans="1:12" ht="13.5" customHeight="1">
      <c r="A425" s="55">
        <v>77</v>
      </c>
      <c r="B425" s="56" t="s">
        <v>443</v>
      </c>
      <c r="C425" s="56" t="s">
        <v>169</v>
      </c>
      <c r="D425" s="55">
        <v>910</v>
      </c>
      <c r="E425" s="57">
        <v>0.19631404206298014</v>
      </c>
      <c r="G425" s="56" t="s">
        <v>171</v>
      </c>
      <c r="H425" s="56" t="s">
        <v>166</v>
      </c>
      <c r="I425" s="56" t="s">
        <v>77</v>
      </c>
      <c r="J425" s="55">
        <v>466</v>
      </c>
      <c r="K425" s="55">
        <v>466</v>
      </c>
      <c r="L425" s="56" t="s">
        <v>170</v>
      </c>
    </row>
    <row r="426" spans="1:12" ht="13.5" customHeight="1">
      <c r="A426" s="55">
        <v>77</v>
      </c>
      <c r="B426" s="56" t="s">
        <v>443</v>
      </c>
      <c r="C426" s="56" t="s">
        <v>192</v>
      </c>
      <c r="D426" s="55">
        <v>584</v>
      </c>
      <c r="E426" s="57">
        <v>0.12598615446679165</v>
      </c>
      <c r="G426" s="56" t="s">
        <v>192</v>
      </c>
      <c r="H426" s="56" t="s">
        <v>166</v>
      </c>
      <c r="I426" s="56" t="s">
        <v>77</v>
      </c>
      <c r="J426" s="55">
        <v>437</v>
      </c>
      <c r="K426" s="55">
        <v>437</v>
      </c>
      <c r="L426" s="56" t="s">
        <v>193</v>
      </c>
    </row>
    <row r="427" spans="1:12" ht="13.5" customHeight="1">
      <c r="A427" s="55">
        <v>77</v>
      </c>
      <c r="B427" s="56" t="s">
        <v>443</v>
      </c>
      <c r="C427" s="56" t="s">
        <v>95</v>
      </c>
      <c r="D427" s="55">
        <v>563</v>
      </c>
      <c r="E427" s="57">
        <v>0.12145583041918441</v>
      </c>
      <c r="G427" s="56" t="s">
        <v>184</v>
      </c>
      <c r="H427" s="56" t="s">
        <v>166</v>
      </c>
      <c r="I427" s="56" t="s">
        <v>66</v>
      </c>
      <c r="J427" s="55">
        <v>104</v>
      </c>
      <c r="K427" s="55">
        <v>104</v>
      </c>
      <c r="L427" s="56" t="s">
        <v>96</v>
      </c>
    </row>
    <row r="428" spans="1:12" ht="13.5" customHeight="1">
      <c r="A428" s="55">
        <v>77</v>
      </c>
      <c r="B428" s="56" t="s">
        <v>443</v>
      </c>
      <c r="C428" s="56" t="s">
        <v>196</v>
      </c>
      <c r="D428" s="55">
        <v>557</v>
      </c>
      <c r="E428" s="57">
        <v>0.12016145211986806</v>
      </c>
      <c r="G428" s="56" t="s">
        <v>198</v>
      </c>
      <c r="H428" s="56" t="s">
        <v>166</v>
      </c>
      <c r="I428" s="56" t="s">
        <v>77</v>
      </c>
      <c r="J428" s="55">
        <v>470</v>
      </c>
      <c r="K428" s="55">
        <v>470</v>
      </c>
      <c r="L428" s="56" t="s">
        <v>197</v>
      </c>
    </row>
    <row r="429" spans="1:12" ht="13.5" customHeight="1">
      <c r="A429" s="55">
        <v>77</v>
      </c>
      <c r="B429" s="56" t="s">
        <v>443</v>
      </c>
      <c r="C429" s="56" t="s">
        <v>199</v>
      </c>
      <c r="D429" s="55">
        <v>466</v>
      </c>
      <c r="E429" s="57">
        <v>0.10053004791357005</v>
      </c>
      <c r="G429" s="56" t="s">
        <v>199</v>
      </c>
      <c r="H429" s="56" t="s">
        <v>166</v>
      </c>
      <c r="I429" s="56" t="s">
        <v>85</v>
      </c>
      <c r="J429" s="55">
        <v>439</v>
      </c>
      <c r="K429" s="55">
        <v>439</v>
      </c>
      <c r="L429" s="56" t="s">
        <v>200</v>
      </c>
    </row>
    <row r="430" spans="1:12" ht="13.5" customHeight="1">
      <c r="A430" s="55">
        <v>77</v>
      </c>
      <c r="B430" s="56" t="s">
        <v>443</v>
      </c>
      <c r="C430" s="56" t="s">
        <v>93</v>
      </c>
      <c r="D430" s="55">
        <v>389</v>
      </c>
      <c r="E430" s="57">
        <v>0.08391885973901018</v>
      </c>
      <c r="G430" s="56" t="s">
        <v>93</v>
      </c>
      <c r="H430" s="56" t="s">
        <v>166</v>
      </c>
      <c r="I430" s="56" t="s">
        <v>66</v>
      </c>
      <c r="J430" s="55">
        <v>139</v>
      </c>
      <c r="K430" s="55">
        <v>139</v>
      </c>
      <c r="L430" s="56" t="s">
        <v>94</v>
      </c>
    </row>
    <row r="431" spans="1:12" ht="13.5" customHeight="1">
      <c r="A431" s="55">
        <v>77</v>
      </c>
      <c r="B431" s="56" t="s">
        <v>443</v>
      </c>
      <c r="C431" s="56" t="s">
        <v>201</v>
      </c>
      <c r="D431" s="55">
        <v>327</v>
      </c>
      <c r="E431" s="57">
        <v>0.07054361731274121</v>
      </c>
      <c r="G431" s="56" t="s">
        <v>203</v>
      </c>
      <c r="H431" s="56" t="s">
        <v>166</v>
      </c>
      <c r="I431" s="56" t="s">
        <v>102</v>
      </c>
      <c r="J431" s="55">
        <v>17</v>
      </c>
      <c r="K431" s="55">
        <v>17</v>
      </c>
      <c r="L431" s="56" t="s">
        <v>202</v>
      </c>
    </row>
    <row r="432" spans="1:12" ht="13.5" customHeight="1">
      <c r="A432" s="55">
        <v>77</v>
      </c>
      <c r="B432" s="56" t="s">
        <v>443</v>
      </c>
      <c r="C432" s="56" t="s">
        <v>128</v>
      </c>
      <c r="D432" s="55">
        <v>302</v>
      </c>
      <c r="E432" s="57">
        <v>0.06515037439892307</v>
      </c>
      <c r="G432" s="56" t="s">
        <v>128</v>
      </c>
      <c r="H432" s="56" t="s">
        <v>166</v>
      </c>
      <c r="I432" s="56" t="s">
        <v>102</v>
      </c>
      <c r="J432" s="55">
        <v>238</v>
      </c>
      <c r="K432" s="55">
        <v>238</v>
      </c>
      <c r="L432" s="56" t="s">
        <v>129</v>
      </c>
    </row>
    <row r="433" spans="1:12" ht="13.5" customHeight="1">
      <c r="A433" s="55">
        <v>77</v>
      </c>
      <c r="B433" s="56" t="s">
        <v>443</v>
      </c>
      <c r="C433" s="56" t="s">
        <v>208</v>
      </c>
      <c r="D433" s="55">
        <v>244</v>
      </c>
      <c r="E433" s="57">
        <v>0.052638050838865004</v>
      </c>
      <c r="G433" s="56" t="s">
        <v>208</v>
      </c>
      <c r="H433" s="56" t="s">
        <v>166</v>
      </c>
      <c r="I433" s="56" t="s">
        <v>189</v>
      </c>
      <c r="J433" s="55">
        <v>91</v>
      </c>
      <c r="K433" s="55">
        <v>91</v>
      </c>
      <c r="L433" s="56" t="s">
        <v>209</v>
      </c>
    </row>
    <row r="434" spans="1:12" ht="13.5" customHeight="1">
      <c r="A434" s="55">
        <v>78</v>
      </c>
      <c r="B434" s="56" t="s">
        <v>4</v>
      </c>
      <c r="C434" s="56" t="s">
        <v>69</v>
      </c>
      <c r="D434" s="55">
        <v>143610</v>
      </c>
      <c r="E434" s="57">
        <v>41.476531001259225</v>
      </c>
      <c r="F434" s="55">
        <v>17</v>
      </c>
      <c r="G434" s="56" t="s">
        <v>69</v>
      </c>
      <c r="H434" s="56" t="s">
        <v>210</v>
      </c>
      <c r="I434" s="56" t="s">
        <v>71</v>
      </c>
      <c r="J434" s="55">
        <v>4</v>
      </c>
      <c r="K434" s="55">
        <v>4</v>
      </c>
      <c r="L434" s="56" t="s">
        <v>70</v>
      </c>
    </row>
    <row r="435" spans="1:12" ht="13.5" customHeight="1">
      <c r="A435" s="55">
        <v>78</v>
      </c>
      <c r="B435" s="56" t="s">
        <v>4</v>
      </c>
      <c r="C435" s="56" t="s">
        <v>211</v>
      </c>
      <c r="D435" s="55">
        <v>99159</v>
      </c>
      <c r="E435" s="57">
        <v>28.63847460172595</v>
      </c>
      <c r="F435" s="55">
        <v>12</v>
      </c>
      <c r="G435" s="56" t="s">
        <v>211</v>
      </c>
      <c r="H435" s="56" t="s">
        <v>210</v>
      </c>
      <c r="I435" s="56" t="s">
        <v>85</v>
      </c>
      <c r="J435" s="55">
        <v>155</v>
      </c>
      <c r="K435" s="55">
        <v>155</v>
      </c>
      <c r="L435" s="56" t="s">
        <v>212</v>
      </c>
    </row>
    <row r="436" spans="1:12" ht="13.5" customHeight="1">
      <c r="A436" s="55">
        <v>78</v>
      </c>
      <c r="B436" s="56" t="s">
        <v>4</v>
      </c>
      <c r="C436" s="56" t="s">
        <v>64</v>
      </c>
      <c r="D436" s="55">
        <v>84982</v>
      </c>
      <c r="E436" s="57">
        <v>24.543963216691118</v>
      </c>
      <c r="F436" s="55">
        <v>10</v>
      </c>
      <c r="G436" s="56" t="s">
        <v>64</v>
      </c>
      <c r="H436" s="56" t="s">
        <v>210</v>
      </c>
      <c r="I436" s="56" t="s">
        <v>66</v>
      </c>
      <c r="J436" s="55">
        <v>2</v>
      </c>
      <c r="K436" s="55">
        <v>2</v>
      </c>
      <c r="L436" s="56" t="s">
        <v>65</v>
      </c>
    </row>
    <row r="437" spans="1:12" ht="13.5" customHeight="1">
      <c r="A437" s="55">
        <v>78</v>
      </c>
      <c r="B437" s="56" t="s">
        <v>4</v>
      </c>
      <c r="C437" s="56" t="s">
        <v>72</v>
      </c>
      <c r="D437" s="55">
        <v>6511</v>
      </c>
      <c r="E437" s="57">
        <v>1.8804657986853202</v>
      </c>
      <c r="G437" s="56" t="s">
        <v>213</v>
      </c>
      <c r="H437" s="56" t="s">
        <v>210</v>
      </c>
      <c r="I437" s="56" t="s">
        <v>66</v>
      </c>
      <c r="J437" s="55">
        <v>3</v>
      </c>
      <c r="K437" s="55">
        <v>3</v>
      </c>
      <c r="L437" s="56" t="s">
        <v>73</v>
      </c>
    </row>
    <row r="438" spans="1:12" ht="13.5" customHeight="1">
      <c r="A438" s="55">
        <v>78</v>
      </c>
      <c r="B438" s="56" t="s">
        <v>4</v>
      </c>
      <c r="C438" s="56" t="s">
        <v>214</v>
      </c>
      <c r="D438" s="55">
        <v>1262</v>
      </c>
      <c r="E438" s="57">
        <v>0.36448285024433635</v>
      </c>
      <c r="G438" s="56" t="s">
        <v>214</v>
      </c>
      <c r="H438" s="56" t="s">
        <v>210</v>
      </c>
      <c r="I438" s="56" t="s">
        <v>77</v>
      </c>
      <c r="J438" s="55">
        <v>177</v>
      </c>
      <c r="K438" s="55">
        <v>177</v>
      </c>
      <c r="L438" s="56" t="s">
        <v>215</v>
      </c>
    </row>
    <row r="439" spans="1:12" ht="13.5" customHeight="1">
      <c r="A439" s="55">
        <v>78</v>
      </c>
      <c r="B439" s="56" t="s">
        <v>4</v>
      </c>
      <c r="C439" s="56" t="s">
        <v>216</v>
      </c>
      <c r="D439" s="55">
        <v>1206</v>
      </c>
      <c r="E439" s="57">
        <v>0.34830928478183015</v>
      </c>
      <c r="G439" s="56" t="s">
        <v>216</v>
      </c>
      <c r="H439" s="56" t="s">
        <v>210</v>
      </c>
      <c r="I439" s="56" t="s">
        <v>189</v>
      </c>
      <c r="J439" s="55">
        <v>457</v>
      </c>
      <c r="K439" s="55">
        <v>457</v>
      </c>
      <c r="L439" s="56" t="s">
        <v>217</v>
      </c>
    </row>
    <row r="440" spans="1:12" ht="13.5" customHeight="1">
      <c r="A440" s="55">
        <v>78</v>
      </c>
      <c r="B440" s="56" t="s">
        <v>4</v>
      </c>
      <c r="C440" s="56" t="s">
        <v>218</v>
      </c>
      <c r="D440" s="55">
        <v>965</v>
      </c>
      <c r="E440" s="57">
        <v>0.2787051905592588</v>
      </c>
      <c r="G440" s="56" t="s">
        <v>218</v>
      </c>
      <c r="H440" s="56" t="s">
        <v>210</v>
      </c>
      <c r="I440" s="56" t="s">
        <v>141</v>
      </c>
      <c r="J440" s="55">
        <v>449</v>
      </c>
      <c r="K440" s="55">
        <v>449</v>
      </c>
      <c r="L440" s="56" t="s">
        <v>219</v>
      </c>
    </row>
    <row r="441" spans="1:12" ht="13.5" customHeight="1">
      <c r="A441" s="55">
        <v>78</v>
      </c>
      <c r="B441" s="56" t="s">
        <v>4</v>
      </c>
      <c r="C441" s="56" t="s">
        <v>95</v>
      </c>
      <c r="D441" s="55">
        <v>728</v>
      </c>
      <c r="E441" s="57">
        <v>0.21025635101258072</v>
      </c>
      <c r="G441" s="56" t="s">
        <v>95</v>
      </c>
      <c r="H441" s="56" t="s">
        <v>210</v>
      </c>
      <c r="I441" s="56" t="s">
        <v>66</v>
      </c>
      <c r="J441" s="55">
        <v>104</v>
      </c>
      <c r="K441" s="55">
        <v>104</v>
      </c>
      <c r="L441" s="56" t="s">
        <v>96</v>
      </c>
    </row>
    <row r="442" spans="1:12" ht="13.5" customHeight="1">
      <c r="A442" s="55">
        <v>78</v>
      </c>
      <c r="B442" s="56" t="s">
        <v>4</v>
      </c>
      <c r="C442" s="56" t="s">
        <v>220</v>
      </c>
      <c r="D442" s="55">
        <v>656</v>
      </c>
      <c r="E442" s="57">
        <v>0.18946176684650132</v>
      </c>
      <c r="G442" s="56" t="s">
        <v>220</v>
      </c>
      <c r="H442" s="56" t="s">
        <v>210</v>
      </c>
      <c r="I442" s="56" t="s">
        <v>71</v>
      </c>
      <c r="J442" s="55">
        <v>458</v>
      </c>
      <c r="K442" s="55">
        <v>458</v>
      </c>
      <c r="L442" s="56" t="s">
        <v>221</v>
      </c>
    </row>
    <row r="443" spans="1:12" ht="13.5" customHeight="1">
      <c r="A443" s="55">
        <v>78</v>
      </c>
      <c r="B443" s="56" t="s">
        <v>4</v>
      </c>
      <c r="C443" s="56" t="s">
        <v>100</v>
      </c>
      <c r="D443" s="55">
        <v>483</v>
      </c>
      <c r="E443" s="57">
        <v>0.13949700211411606</v>
      </c>
      <c r="G443" s="56" t="s">
        <v>100</v>
      </c>
      <c r="H443" s="56" t="s">
        <v>210</v>
      </c>
      <c r="I443" s="56" t="s">
        <v>102</v>
      </c>
      <c r="J443" s="55">
        <v>24</v>
      </c>
      <c r="K443" s="55">
        <v>24</v>
      </c>
      <c r="L443" s="56" t="s">
        <v>101</v>
      </c>
    </row>
    <row r="444" spans="1:12" ht="13.5" customHeight="1">
      <c r="A444" s="55">
        <v>78</v>
      </c>
      <c r="B444" s="56" t="s">
        <v>4</v>
      </c>
      <c r="C444" s="56" t="s">
        <v>222</v>
      </c>
      <c r="D444" s="55">
        <v>416</v>
      </c>
      <c r="E444" s="57">
        <v>0.12014648629290327</v>
      </c>
      <c r="G444" s="56" t="s">
        <v>222</v>
      </c>
      <c r="H444" s="56" t="s">
        <v>210</v>
      </c>
      <c r="I444" s="56" t="s">
        <v>141</v>
      </c>
      <c r="J444" s="55">
        <v>459</v>
      </c>
      <c r="K444" s="55">
        <v>459</v>
      </c>
      <c r="L444" s="56" t="s">
        <v>223</v>
      </c>
    </row>
    <row r="445" spans="1:12" ht="13.5" customHeight="1">
      <c r="A445" s="55">
        <v>78</v>
      </c>
      <c r="B445" s="56" t="s">
        <v>4</v>
      </c>
      <c r="C445" s="56" t="s">
        <v>93</v>
      </c>
      <c r="D445" s="55">
        <v>343</v>
      </c>
      <c r="E445" s="57">
        <v>0.09906308845785053</v>
      </c>
      <c r="G445" s="56" t="s">
        <v>93</v>
      </c>
      <c r="H445" s="56" t="s">
        <v>210</v>
      </c>
      <c r="I445" s="56" t="s">
        <v>66</v>
      </c>
      <c r="J445" s="55">
        <v>139</v>
      </c>
      <c r="K445" s="55">
        <v>139</v>
      </c>
      <c r="L445" s="56" t="s">
        <v>94</v>
      </c>
    </row>
    <row r="446" spans="1:12" ht="13.5" customHeight="1">
      <c r="A446" s="55">
        <v>79</v>
      </c>
      <c r="B446" s="56" t="s">
        <v>444</v>
      </c>
      <c r="C446" s="56" t="s">
        <v>69</v>
      </c>
      <c r="D446" s="55">
        <v>49525</v>
      </c>
      <c r="E446" s="57">
        <v>52.93903859926671</v>
      </c>
      <c r="F446" s="55">
        <v>4</v>
      </c>
      <c r="G446" s="56" t="s">
        <v>69</v>
      </c>
      <c r="H446" s="56" t="s">
        <v>224</v>
      </c>
      <c r="I446" s="56" t="s">
        <v>71</v>
      </c>
      <c r="J446" s="55">
        <v>4</v>
      </c>
      <c r="K446" s="55">
        <v>4</v>
      </c>
      <c r="L446" s="56" t="s">
        <v>70</v>
      </c>
    </row>
    <row r="447" spans="1:12" ht="13.5" customHeight="1">
      <c r="A447" s="55">
        <v>79</v>
      </c>
      <c r="B447" s="56" t="s">
        <v>444</v>
      </c>
      <c r="C447" s="56" t="s">
        <v>64</v>
      </c>
      <c r="D447" s="55">
        <v>35067</v>
      </c>
      <c r="E447" s="57">
        <v>37.484366815961344</v>
      </c>
      <c r="F447" s="55">
        <v>2</v>
      </c>
      <c r="G447" s="56" t="s">
        <v>64</v>
      </c>
      <c r="H447" s="56" t="s">
        <v>224</v>
      </c>
      <c r="I447" s="56" t="s">
        <v>66</v>
      </c>
      <c r="J447" s="55">
        <v>2</v>
      </c>
      <c r="K447" s="55">
        <v>2</v>
      </c>
      <c r="L447" s="56" t="s">
        <v>65</v>
      </c>
    </row>
    <row r="448" spans="1:12" ht="13.5" customHeight="1">
      <c r="A448" s="55">
        <v>79</v>
      </c>
      <c r="B448" s="56" t="s">
        <v>444</v>
      </c>
      <c r="C448" s="56" t="s">
        <v>72</v>
      </c>
      <c r="D448" s="55">
        <v>2923</v>
      </c>
      <c r="E448" s="57">
        <v>3.1244989364090174</v>
      </c>
      <c r="G448" s="56" t="s">
        <v>225</v>
      </c>
      <c r="H448" s="56" t="s">
        <v>224</v>
      </c>
      <c r="I448" s="56" t="s">
        <v>66</v>
      </c>
      <c r="J448" s="55">
        <v>3</v>
      </c>
      <c r="K448" s="55">
        <v>3</v>
      </c>
      <c r="L448" s="56" t="s">
        <v>73</v>
      </c>
    </row>
    <row r="449" spans="1:12" ht="13.5" customHeight="1">
      <c r="A449" s="55">
        <v>79</v>
      </c>
      <c r="B449" s="56" t="s">
        <v>444</v>
      </c>
      <c r="C449" s="56" t="s">
        <v>145</v>
      </c>
      <c r="D449" s="55">
        <v>1524</v>
      </c>
      <c r="E449" s="57">
        <v>1.62905794700217</v>
      </c>
      <c r="G449" s="56" t="s">
        <v>82</v>
      </c>
      <c r="H449" s="56" t="s">
        <v>224</v>
      </c>
      <c r="I449" s="56" t="s">
        <v>66</v>
      </c>
      <c r="J449" s="55">
        <v>137</v>
      </c>
      <c r="K449" s="55">
        <v>137</v>
      </c>
      <c r="L449" s="56" t="s">
        <v>146</v>
      </c>
    </row>
    <row r="450" spans="1:12" ht="13.5" customHeight="1">
      <c r="A450" s="55">
        <v>79</v>
      </c>
      <c r="B450" s="56" t="s">
        <v>444</v>
      </c>
      <c r="C450" s="56" t="s">
        <v>244</v>
      </c>
      <c r="D450" s="55">
        <v>1214</v>
      </c>
      <c r="E450" s="57">
        <v>1.2976878921657706</v>
      </c>
      <c r="G450" s="56" t="s">
        <v>244</v>
      </c>
      <c r="H450" s="56" t="s">
        <v>224</v>
      </c>
      <c r="I450" s="56" t="s">
        <v>189</v>
      </c>
      <c r="J450" s="55">
        <v>312</v>
      </c>
      <c r="K450" s="55">
        <v>312</v>
      </c>
      <c r="L450" s="56" t="s">
        <v>245</v>
      </c>
    </row>
    <row r="451" spans="1:12" ht="13.5" customHeight="1">
      <c r="A451" s="55">
        <v>79</v>
      </c>
      <c r="B451" s="56" t="s">
        <v>444</v>
      </c>
      <c r="C451" s="56" t="s">
        <v>228</v>
      </c>
      <c r="D451" s="55">
        <v>992</v>
      </c>
      <c r="E451" s="57">
        <v>1.060384175476478</v>
      </c>
      <c r="G451" s="56" t="s">
        <v>415</v>
      </c>
      <c r="H451" s="56" t="s">
        <v>224</v>
      </c>
      <c r="I451" s="56" t="s">
        <v>77</v>
      </c>
      <c r="J451" s="55">
        <v>501</v>
      </c>
      <c r="K451" s="55">
        <v>159</v>
      </c>
      <c r="L451" s="56" t="s">
        <v>229</v>
      </c>
    </row>
    <row r="452" spans="1:12" ht="13.5" customHeight="1">
      <c r="A452" s="55">
        <v>79</v>
      </c>
      <c r="B452" s="56" t="s">
        <v>444</v>
      </c>
      <c r="C452" s="56" t="s">
        <v>91</v>
      </c>
      <c r="D452" s="55">
        <v>331</v>
      </c>
      <c r="E452" s="57">
        <v>0.35381770371241356</v>
      </c>
      <c r="G452" s="56" t="s">
        <v>91</v>
      </c>
      <c r="H452" s="56" t="s">
        <v>224</v>
      </c>
      <c r="I452" s="56" t="s">
        <v>66</v>
      </c>
      <c r="J452" s="55">
        <v>68</v>
      </c>
      <c r="K452" s="55">
        <v>68</v>
      </c>
      <c r="L452" s="56" t="s">
        <v>92</v>
      </c>
    </row>
    <row r="453" spans="1:12" ht="13.5" customHeight="1">
      <c r="A453" s="55">
        <v>80</v>
      </c>
      <c r="B453" s="56" t="s">
        <v>445</v>
      </c>
      <c r="C453" s="56" t="s">
        <v>64</v>
      </c>
      <c r="D453" s="55">
        <v>586006</v>
      </c>
      <c r="E453" s="57">
        <v>54.398783559110726</v>
      </c>
      <c r="F453" s="55">
        <v>11</v>
      </c>
      <c r="G453" s="56" t="s">
        <v>67</v>
      </c>
      <c r="H453" s="56" t="s">
        <v>68</v>
      </c>
      <c r="I453" s="56" t="s">
        <v>66</v>
      </c>
      <c r="J453" s="55">
        <v>2</v>
      </c>
      <c r="K453" s="55">
        <v>2</v>
      </c>
      <c r="L453" s="56" t="s">
        <v>65</v>
      </c>
    </row>
    <row r="454" spans="1:12" ht="13.5" customHeight="1">
      <c r="A454" s="55">
        <v>80</v>
      </c>
      <c r="B454" s="56" t="s">
        <v>445</v>
      </c>
      <c r="C454" s="56" t="s">
        <v>69</v>
      </c>
      <c r="D454" s="55">
        <v>341239</v>
      </c>
      <c r="E454" s="57">
        <v>31.677127030998633</v>
      </c>
      <c r="F454" s="55">
        <v>6</v>
      </c>
      <c r="G454" s="56" t="s">
        <v>69</v>
      </c>
      <c r="H454" s="56" t="s">
        <v>68</v>
      </c>
      <c r="I454" s="56" t="s">
        <v>71</v>
      </c>
      <c r="J454" s="55">
        <v>4</v>
      </c>
      <c r="K454" s="55">
        <v>4</v>
      </c>
      <c r="L454" s="56" t="s">
        <v>70</v>
      </c>
    </row>
    <row r="455" spans="1:12" ht="13.5" customHeight="1">
      <c r="A455" s="55">
        <v>80</v>
      </c>
      <c r="B455" s="56" t="s">
        <v>445</v>
      </c>
      <c r="C455" s="56" t="s">
        <v>72</v>
      </c>
      <c r="D455" s="55">
        <v>78854</v>
      </c>
      <c r="E455" s="57">
        <v>7.319996175414786</v>
      </c>
      <c r="F455" s="55">
        <v>1</v>
      </c>
      <c r="G455" s="56" t="s">
        <v>74</v>
      </c>
      <c r="H455" s="56" t="s">
        <v>68</v>
      </c>
      <c r="I455" s="56" t="s">
        <v>66</v>
      </c>
      <c r="J455" s="55">
        <v>3</v>
      </c>
      <c r="K455" s="55">
        <v>3</v>
      </c>
      <c r="L455" s="56" t="s">
        <v>73</v>
      </c>
    </row>
    <row r="456" spans="1:12" ht="13.5" customHeight="1">
      <c r="A456" s="55">
        <v>80</v>
      </c>
      <c r="B456" s="56" t="s">
        <v>445</v>
      </c>
      <c r="C456" s="56" t="s">
        <v>75</v>
      </c>
      <c r="D456" s="55">
        <v>34524</v>
      </c>
      <c r="E456" s="57">
        <v>3.2048538813505982</v>
      </c>
      <c r="G456" s="56" t="s">
        <v>75</v>
      </c>
      <c r="H456" s="56" t="s">
        <v>68</v>
      </c>
      <c r="I456" s="56" t="s">
        <v>77</v>
      </c>
      <c r="J456" s="55">
        <v>66</v>
      </c>
      <c r="K456" s="55">
        <v>66</v>
      </c>
      <c r="L456" s="56" t="s">
        <v>76</v>
      </c>
    </row>
    <row r="457" spans="1:12" ht="13.5" customHeight="1">
      <c r="A457" s="55">
        <v>80</v>
      </c>
      <c r="B457" s="56" t="s">
        <v>445</v>
      </c>
      <c r="C457" s="56" t="s">
        <v>78</v>
      </c>
      <c r="D457" s="55">
        <v>9172</v>
      </c>
      <c r="E457" s="57">
        <v>0.8514343586996782</v>
      </c>
      <c r="G457" s="56" t="s">
        <v>78</v>
      </c>
      <c r="H457" s="56" t="s">
        <v>68</v>
      </c>
      <c r="I457" s="56" t="s">
        <v>66</v>
      </c>
      <c r="J457" s="55">
        <v>478</v>
      </c>
      <c r="K457" s="55">
        <v>478</v>
      </c>
      <c r="L457" s="56" t="s">
        <v>79</v>
      </c>
    </row>
    <row r="458" spans="1:12" ht="13.5" customHeight="1">
      <c r="A458" s="55">
        <v>80</v>
      </c>
      <c r="B458" s="56" t="s">
        <v>445</v>
      </c>
      <c r="C458" s="56" t="s">
        <v>80</v>
      </c>
      <c r="D458" s="55">
        <v>5614</v>
      </c>
      <c r="E458" s="57">
        <v>0.5211461502115126</v>
      </c>
      <c r="G458" s="56" t="s">
        <v>82</v>
      </c>
      <c r="H458" s="56" t="s">
        <v>68</v>
      </c>
      <c r="I458" s="56" t="s">
        <v>66</v>
      </c>
      <c r="J458" s="55">
        <v>118</v>
      </c>
      <c r="K458" s="55">
        <v>118</v>
      </c>
      <c r="L458" s="56" t="s">
        <v>81</v>
      </c>
    </row>
    <row r="459" spans="1:12" ht="13.5" customHeight="1">
      <c r="A459" s="55">
        <v>80</v>
      </c>
      <c r="B459" s="56" t="s">
        <v>445</v>
      </c>
      <c r="C459" s="56" t="s">
        <v>86</v>
      </c>
      <c r="D459" s="55">
        <v>1528</v>
      </c>
      <c r="E459" s="57">
        <v>0.14184383995781816</v>
      </c>
      <c r="G459" s="56" t="s">
        <v>86</v>
      </c>
      <c r="H459" s="56" t="s">
        <v>68</v>
      </c>
      <c r="I459" s="56" t="s">
        <v>85</v>
      </c>
      <c r="J459" s="55">
        <v>480</v>
      </c>
      <c r="K459" s="55">
        <v>480</v>
      </c>
      <c r="L459" s="56" t="s">
        <v>87</v>
      </c>
    </row>
    <row r="460" spans="1:12" ht="13.5" customHeight="1">
      <c r="A460" s="55">
        <v>80</v>
      </c>
      <c r="B460" s="56" t="s">
        <v>445</v>
      </c>
      <c r="C460" s="56" t="s">
        <v>103</v>
      </c>
      <c r="D460" s="55">
        <v>1477</v>
      </c>
      <c r="E460" s="57">
        <v>0.13710952331001142</v>
      </c>
      <c r="G460" s="56" t="s">
        <v>105</v>
      </c>
      <c r="H460" s="56" t="s">
        <v>68</v>
      </c>
      <c r="I460" s="56" t="s">
        <v>66</v>
      </c>
      <c r="J460" s="55">
        <v>419</v>
      </c>
      <c r="K460" s="55">
        <v>419</v>
      </c>
      <c r="L460" s="56" t="s">
        <v>104</v>
      </c>
    </row>
    <row r="461" spans="1:12" ht="13.5" customHeight="1">
      <c r="A461" s="55">
        <v>80</v>
      </c>
      <c r="B461" s="56" t="s">
        <v>445</v>
      </c>
      <c r="C461" s="56" t="s">
        <v>98</v>
      </c>
      <c r="D461" s="55">
        <v>1323</v>
      </c>
      <c r="E461" s="57">
        <v>0.12281374362839885</v>
      </c>
      <c r="G461" s="56" t="s">
        <v>98</v>
      </c>
      <c r="H461" s="56" t="s">
        <v>68</v>
      </c>
      <c r="I461" s="56" t="s">
        <v>71</v>
      </c>
      <c r="J461" s="55">
        <v>481</v>
      </c>
      <c r="K461" s="55">
        <v>481</v>
      </c>
      <c r="L461" s="56" t="s">
        <v>99</v>
      </c>
    </row>
    <row r="462" spans="1:12" ht="13.5" customHeight="1">
      <c r="A462" s="55">
        <v>80</v>
      </c>
      <c r="B462" s="56" t="s">
        <v>445</v>
      </c>
      <c r="C462" s="56" t="s">
        <v>88</v>
      </c>
      <c r="D462" s="55">
        <v>1103</v>
      </c>
      <c r="E462" s="57">
        <v>0.10239120122609519</v>
      </c>
      <c r="G462" s="56" t="s">
        <v>90</v>
      </c>
      <c r="H462" s="56" t="s">
        <v>68</v>
      </c>
      <c r="I462" s="56" t="s">
        <v>66</v>
      </c>
      <c r="J462" s="55">
        <v>448</v>
      </c>
      <c r="K462" s="55">
        <v>448</v>
      </c>
      <c r="L462" s="56" t="s">
        <v>89</v>
      </c>
    </row>
    <row r="463" spans="1:12" ht="13.5" customHeight="1">
      <c r="A463" s="55">
        <v>80</v>
      </c>
      <c r="B463" s="56" t="s">
        <v>445</v>
      </c>
      <c r="C463" s="56" t="s">
        <v>91</v>
      </c>
      <c r="D463" s="55">
        <v>910</v>
      </c>
      <c r="E463" s="57">
        <v>0.08447506175498333</v>
      </c>
      <c r="G463" s="56" t="s">
        <v>91</v>
      </c>
      <c r="H463" s="56" t="s">
        <v>68</v>
      </c>
      <c r="I463" s="56" t="s">
        <v>66</v>
      </c>
      <c r="J463" s="55">
        <v>68</v>
      </c>
      <c r="K463" s="55">
        <v>68</v>
      </c>
      <c r="L463" s="56" t="s">
        <v>92</v>
      </c>
    </row>
    <row r="464" spans="1:12" ht="13.5" customHeight="1">
      <c r="A464" s="55">
        <v>80</v>
      </c>
      <c r="B464" s="56" t="s">
        <v>445</v>
      </c>
      <c r="C464" s="56" t="s">
        <v>106</v>
      </c>
      <c r="D464" s="55">
        <v>890</v>
      </c>
      <c r="E464" s="57">
        <v>0.08261846699113755</v>
      </c>
      <c r="G464" s="56" t="s">
        <v>106</v>
      </c>
      <c r="H464" s="56" t="s">
        <v>68</v>
      </c>
      <c r="I464" s="56" t="s">
        <v>71</v>
      </c>
      <c r="J464" s="55">
        <v>258</v>
      </c>
      <c r="K464" s="55">
        <v>258</v>
      </c>
      <c r="L464" s="56" t="s">
        <v>107</v>
      </c>
    </row>
    <row r="465" spans="1:12" ht="13.5" customHeight="1">
      <c r="A465" s="55">
        <v>80</v>
      </c>
      <c r="B465" s="56" t="s">
        <v>445</v>
      </c>
      <c r="C465" s="56" t="s">
        <v>100</v>
      </c>
      <c r="D465" s="55">
        <v>747</v>
      </c>
      <c r="E465" s="57">
        <v>0.06934381442964016</v>
      </c>
      <c r="G465" s="56" t="s">
        <v>100</v>
      </c>
      <c r="H465" s="56" t="s">
        <v>68</v>
      </c>
      <c r="I465" s="56" t="s">
        <v>102</v>
      </c>
      <c r="J465" s="55">
        <v>24</v>
      </c>
      <c r="K465" s="55">
        <v>24</v>
      </c>
      <c r="L465" s="56" t="s">
        <v>101</v>
      </c>
    </row>
    <row r="466" spans="1:12" ht="13.5" customHeight="1">
      <c r="A466" s="55">
        <v>80</v>
      </c>
      <c r="B466" s="56" t="s">
        <v>445</v>
      </c>
      <c r="C466" s="56" t="s">
        <v>93</v>
      </c>
      <c r="D466" s="55">
        <v>732</v>
      </c>
      <c r="E466" s="57">
        <v>0.06795136835675582</v>
      </c>
      <c r="G466" s="56" t="s">
        <v>93</v>
      </c>
      <c r="H466" s="56" t="s">
        <v>68</v>
      </c>
      <c r="I466" s="56" t="s">
        <v>66</v>
      </c>
      <c r="J466" s="55">
        <v>139</v>
      </c>
      <c r="K466" s="55">
        <v>139</v>
      </c>
      <c r="L466" s="56" t="s">
        <v>94</v>
      </c>
    </row>
    <row r="467" spans="1:12" ht="13.5" customHeight="1">
      <c r="A467" s="55">
        <v>81</v>
      </c>
      <c r="B467" s="56" t="s">
        <v>446</v>
      </c>
      <c r="C467" s="56" t="s">
        <v>69</v>
      </c>
      <c r="D467" s="55">
        <v>27078</v>
      </c>
      <c r="E467" s="57">
        <v>50.36642982031918</v>
      </c>
      <c r="F467" s="55">
        <v>3</v>
      </c>
      <c r="G467" s="56" t="s">
        <v>69</v>
      </c>
      <c r="H467" s="56" t="s">
        <v>224</v>
      </c>
      <c r="I467" s="56" t="s">
        <v>71</v>
      </c>
      <c r="J467" s="55">
        <v>4</v>
      </c>
      <c r="K467" s="55">
        <v>4</v>
      </c>
      <c r="L467" s="56" t="s">
        <v>70</v>
      </c>
    </row>
    <row r="468" spans="1:12" ht="13.5" customHeight="1">
      <c r="A468" s="55">
        <v>81</v>
      </c>
      <c r="B468" s="56" t="s">
        <v>446</v>
      </c>
      <c r="C468" s="56" t="s">
        <v>64</v>
      </c>
      <c r="D468" s="55">
        <v>19727</v>
      </c>
      <c r="E468" s="57">
        <v>36.69320337785052</v>
      </c>
      <c r="F468" s="55">
        <v>2</v>
      </c>
      <c r="G468" s="56" t="s">
        <v>64</v>
      </c>
      <c r="H468" s="56" t="s">
        <v>224</v>
      </c>
      <c r="I468" s="56" t="s">
        <v>66</v>
      </c>
      <c r="J468" s="55">
        <v>2</v>
      </c>
      <c r="K468" s="55">
        <v>2</v>
      </c>
      <c r="L468" s="56" t="s">
        <v>65</v>
      </c>
    </row>
    <row r="469" spans="1:12" ht="13.5" customHeight="1">
      <c r="A469" s="55">
        <v>81</v>
      </c>
      <c r="B469" s="56" t="s">
        <v>446</v>
      </c>
      <c r="C469" s="56" t="s">
        <v>238</v>
      </c>
      <c r="D469" s="55">
        <v>3760</v>
      </c>
      <c r="E469" s="57">
        <v>6.9937874335032175</v>
      </c>
      <c r="G469" s="56" t="s">
        <v>238</v>
      </c>
      <c r="H469" s="56" t="s">
        <v>224</v>
      </c>
      <c r="I469" s="56" t="s">
        <v>189</v>
      </c>
      <c r="J469" s="55">
        <v>311</v>
      </c>
      <c r="K469" s="55">
        <v>311</v>
      </c>
      <c r="L469" s="56" t="s">
        <v>239</v>
      </c>
    </row>
    <row r="470" spans="1:12" ht="13.5" customHeight="1">
      <c r="A470" s="55">
        <v>81</v>
      </c>
      <c r="B470" s="56" t="s">
        <v>446</v>
      </c>
      <c r="C470" s="56" t="s">
        <v>72</v>
      </c>
      <c r="D470" s="55">
        <v>912</v>
      </c>
      <c r="E470" s="57">
        <v>1.6963654625943976</v>
      </c>
      <c r="G470" s="56" t="s">
        <v>225</v>
      </c>
      <c r="H470" s="56" t="s">
        <v>224</v>
      </c>
      <c r="I470" s="56" t="s">
        <v>66</v>
      </c>
      <c r="J470" s="55">
        <v>3</v>
      </c>
      <c r="K470" s="55">
        <v>3</v>
      </c>
      <c r="L470" s="56" t="s">
        <v>73</v>
      </c>
    </row>
    <row r="471" spans="1:12" ht="13.5" customHeight="1">
      <c r="A471" s="55">
        <v>81</v>
      </c>
      <c r="B471" s="56" t="s">
        <v>446</v>
      </c>
      <c r="C471" s="56" t="s">
        <v>145</v>
      </c>
      <c r="D471" s="55">
        <v>352</v>
      </c>
      <c r="E471" s="57">
        <v>0.6547375469662587</v>
      </c>
      <c r="G471" s="56" t="s">
        <v>82</v>
      </c>
      <c r="H471" s="56" t="s">
        <v>224</v>
      </c>
      <c r="I471" s="56" t="s">
        <v>66</v>
      </c>
      <c r="J471" s="55">
        <v>137</v>
      </c>
      <c r="K471" s="55">
        <v>137</v>
      </c>
      <c r="L471" s="56" t="s">
        <v>146</v>
      </c>
    </row>
    <row r="472" spans="1:12" ht="13.5" customHeight="1">
      <c r="A472" s="55">
        <v>81</v>
      </c>
      <c r="B472" s="56" t="s">
        <v>446</v>
      </c>
      <c r="C472" s="56" t="s">
        <v>228</v>
      </c>
      <c r="D472" s="55">
        <v>235</v>
      </c>
      <c r="E472" s="57">
        <v>0.4371117145939511</v>
      </c>
      <c r="G472" s="56" t="s">
        <v>415</v>
      </c>
      <c r="H472" s="56" t="s">
        <v>224</v>
      </c>
      <c r="I472" s="56" t="s">
        <v>77</v>
      </c>
      <c r="J472" s="55">
        <v>501</v>
      </c>
      <c r="K472" s="55">
        <v>159</v>
      </c>
      <c r="L472" s="56" t="s">
        <v>229</v>
      </c>
    </row>
    <row r="473" spans="1:12" ht="13.5" customHeight="1">
      <c r="A473" s="55">
        <v>81</v>
      </c>
      <c r="B473" s="56" t="s">
        <v>446</v>
      </c>
      <c r="C473" s="56" t="s">
        <v>91</v>
      </c>
      <c r="D473" s="55">
        <v>209</v>
      </c>
      <c r="E473" s="57">
        <v>0.3887504185112161</v>
      </c>
      <c r="G473" s="56" t="s">
        <v>91</v>
      </c>
      <c r="H473" s="56" t="s">
        <v>224</v>
      </c>
      <c r="I473" s="56" t="s">
        <v>66</v>
      </c>
      <c r="J473" s="55">
        <v>68</v>
      </c>
      <c r="K473" s="55">
        <v>68</v>
      </c>
      <c r="L473" s="56" t="s">
        <v>92</v>
      </c>
    </row>
    <row r="474" spans="1:12" ht="13.5" customHeight="1">
      <c r="A474" s="55">
        <v>82</v>
      </c>
      <c r="B474" s="56" t="s">
        <v>447</v>
      </c>
      <c r="C474" s="56" t="s">
        <v>269</v>
      </c>
      <c r="D474" s="55">
        <v>93277</v>
      </c>
      <c r="E474" s="57">
        <v>32.434810124381485</v>
      </c>
      <c r="F474" s="55">
        <v>7</v>
      </c>
      <c r="G474" s="56" t="s">
        <v>269</v>
      </c>
      <c r="H474" s="56" t="s">
        <v>271</v>
      </c>
      <c r="I474" s="56" t="s">
        <v>85</v>
      </c>
      <c r="J474" s="55">
        <v>6</v>
      </c>
      <c r="K474" s="55">
        <v>6</v>
      </c>
      <c r="L474" s="56" t="s">
        <v>270</v>
      </c>
    </row>
    <row r="475" spans="1:12" ht="13.5" customHeight="1">
      <c r="A475" s="55">
        <v>82</v>
      </c>
      <c r="B475" s="56" t="s">
        <v>447</v>
      </c>
      <c r="C475" s="56" t="s">
        <v>64</v>
      </c>
      <c r="D475" s="55">
        <v>74720</v>
      </c>
      <c r="E475" s="57">
        <v>25.982064308390967</v>
      </c>
      <c r="F475" s="55">
        <v>5</v>
      </c>
      <c r="G475" s="56" t="s">
        <v>272</v>
      </c>
      <c r="H475" s="56" t="s">
        <v>271</v>
      </c>
      <c r="I475" s="56" t="s">
        <v>66</v>
      </c>
      <c r="J475" s="55">
        <v>2</v>
      </c>
      <c r="K475" s="55">
        <v>2</v>
      </c>
      <c r="L475" s="56" t="s">
        <v>65</v>
      </c>
    </row>
    <row r="476" spans="1:12" ht="13.5" customHeight="1">
      <c r="A476" s="55">
        <v>82</v>
      </c>
      <c r="B476" s="56" t="s">
        <v>447</v>
      </c>
      <c r="C476" s="56" t="s">
        <v>273</v>
      </c>
      <c r="D476" s="55">
        <v>50686</v>
      </c>
      <c r="E476" s="57">
        <v>17.624824833178597</v>
      </c>
      <c r="F476" s="55">
        <v>3</v>
      </c>
      <c r="G476" s="56" t="s">
        <v>275</v>
      </c>
      <c r="H476" s="56" t="s">
        <v>271</v>
      </c>
      <c r="I476" s="56" t="s">
        <v>77</v>
      </c>
      <c r="J476" s="55">
        <v>10</v>
      </c>
      <c r="K476" s="55">
        <v>10</v>
      </c>
      <c r="L476" s="56" t="s">
        <v>274</v>
      </c>
    </row>
    <row r="477" spans="1:12" ht="13.5" customHeight="1">
      <c r="A477" s="55">
        <v>82</v>
      </c>
      <c r="B477" s="56" t="s">
        <v>447</v>
      </c>
      <c r="C477" s="56" t="s">
        <v>69</v>
      </c>
      <c r="D477" s="55">
        <v>31644</v>
      </c>
      <c r="E477" s="57">
        <v>11.00343205265958</v>
      </c>
      <c r="F477" s="55">
        <v>2</v>
      </c>
      <c r="G477" s="56" t="s">
        <v>69</v>
      </c>
      <c r="H477" s="56" t="s">
        <v>271</v>
      </c>
      <c r="I477" s="56" t="s">
        <v>71</v>
      </c>
      <c r="J477" s="55">
        <v>4</v>
      </c>
      <c r="K477" s="55">
        <v>4</v>
      </c>
      <c r="L477" s="56" t="s">
        <v>70</v>
      </c>
    </row>
    <row r="478" spans="1:12" ht="13.5" customHeight="1">
      <c r="A478" s="55">
        <v>82</v>
      </c>
      <c r="B478" s="56" t="s">
        <v>447</v>
      </c>
      <c r="C478" s="56" t="s">
        <v>72</v>
      </c>
      <c r="D478" s="55">
        <v>18729</v>
      </c>
      <c r="E478" s="57">
        <v>6.512554636400622</v>
      </c>
      <c r="F478" s="55">
        <v>1</v>
      </c>
      <c r="G478" s="56" t="s">
        <v>276</v>
      </c>
      <c r="H478" s="56" t="s">
        <v>271</v>
      </c>
      <c r="I478" s="56" t="s">
        <v>66</v>
      </c>
      <c r="J478" s="55">
        <v>3</v>
      </c>
      <c r="K478" s="55">
        <v>3</v>
      </c>
      <c r="L478" s="56" t="s">
        <v>73</v>
      </c>
    </row>
    <row r="479" spans="1:12" ht="13.5" customHeight="1">
      <c r="A479" s="55">
        <v>82</v>
      </c>
      <c r="B479" s="56" t="s">
        <v>447</v>
      </c>
      <c r="C479" s="56" t="s">
        <v>88</v>
      </c>
      <c r="D479" s="55">
        <v>6970</v>
      </c>
      <c r="E479" s="57">
        <v>2.4236481294095964</v>
      </c>
      <c r="G479" s="56" t="s">
        <v>90</v>
      </c>
      <c r="H479" s="56" t="s">
        <v>271</v>
      </c>
      <c r="I479" s="56" t="s">
        <v>66</v>
      </c>
      <c r="J479" s="55">
        <v>448</v>
      </c>
      <c r="K479" s="55">
        <v>448</v>
      </c>
      <c r="L479" s="56" t="s">
        <v>89</v>
      </c>
    </row>
    <row r="480" spans="1:12" ht="13.5" customHeight="1">
      <c r="A480" s="55">
        <v>82</v>
      </c>
      <c r="B480" s="56" t="s">
        <v>447</v>
      </c>
      <c r="C480" s="56" t="s">
        <v>282</v>
      </c>
      <c r="D480" s="55">
        <v>1391</v>
      </c>
      <c r="E480" s="57">
        <v>0.483686448781743</v>
      </c>
      <c r="G480" s="56" t="s">
        <v>284</v>
      </c>
      <c r="H480" s="56" t="s">
        <v>271</v>
      </c>
      <c r="I480" s="56" t="s">
        <v>66</v>
      </c>
      <c r="J480" s="55">
        <v>119</v>
      </c>
      <c r="K480" s="55">
        <v>119</v>
      </c>
      <c r="L480" s="56" t="s">
        <v>283</v>
      </c>
    </row>
    <row r="481" spans="1:12" ht="13.5" customHeight="1">
      <c r="A481" s="55">
        <v>82</v>
      </c>
      <c r="B481" s="56" t="s">
        <v>447</v>
      </c>
      <c r="C481" s="56" t="s">
        <v>218</v>
      </c>
      <c r="D481" s="55">
        <v>1075</v>
      </c>
      <c r="E481" s="57">
        <v>0.3738051275631731</v>
      </c>
      <c r="G481" s="56" t="s">
        <v>218</v>
      </c>
      <c r="H481" s="56" t="s">
        <v>271</v>
      </c>
      <c r="I481" s="56" t="s">
        <v>141</v>
      </c>
      <c r="J481" s="55">
        <v>449</v>
      </c>
      <c r="K481" s="55">
        <v>449</v>
      </c>
      <c r="L481" s="56" t="s">
        <v>219</v>
      </c>
    </row>
    <row r="482" spans="1:12" ht="13.5" customHeight="1">
      <c r="A482" s="55">
        <v>82</v>
      </c>
      <c r="B482" s="56" t="s">
        <v>447</v>
      </c>
      <c r="C482" s="56" t="s">
        <v>280</v>
      </c>
      <c r="D482" s="55">
        <v>828</v>
      </c>
      <c r="E482" s="57">
        <v>0.287916879648658</v>
      </c>
      <c r="G482" s="56" t="s">
        <v>280</v>
      </c>
      <c r="H482" s="56" t="s">
        <v>271</v>
      </c>
      <c r="I482" s="56" t="s">
        <v>85</v>
      </c>
      <c r="J482" s="55">
        <v>450</v>
      </c>
      <c r="K482" s="55">
        <v>450</v>
      </c>
      <c r="L482" s="56" t="s">
        <v>281</v>
      </c>
    </row>
    <row r="483" spans="1:12" ht="13.5" customHeight="1">
      <c r="A483" s="55">
        <v>82</v>
      </c>
      <c r="B483" s="56" t="s">
        <v>447</v>
      </c>
      <c r="C483" s="56" t="s">
        <v>158</v>
      </c>
      <c r="D483" s="55">
        <v>702</v>
      </c>
      <c r="E483" s="57">
        <v>0.24410344144125348</v>
      </c>
      <c r="G483" s="56" t="s">
        <v>158</v>
      </c>
      <c r="H483" s="56" t="s">
        <v>271</v>
      </c>
      <c r="I483" s="56" t="s">
        <v>160</v>
      </c>
      <c r="J483" s="55">
        <v>84</v>
      </c>
      <c r="K483" s="55">
        <v>84</v>
      </c>
      <c r="L483" s="56" t="s">
        <v>159</v>
      </c>
    </row>
    <row r="484" spans="1:12" ht="13.5" customHeight="1">
      <c r="A484" s="55">
        <v>82</v>
      </c>
      <c r="B484" s="56" t="s">
        <v>447</v>
      </c>
      <c r="C484" s="56" t="s">
        <v>95</v>
      </c>
      <c r="D484" s="55">
        <v>640</v>
      </c>
      <c r="E484" s="57">
        <v>0.22254444803761</v>
      </c>
      <c r="G484" s="56" t="s">
        <v>448</v>
      </c>
      <c r="H484" s="56" t="s">
        <v>271</v>
      </c>
      <c r="I484" s="56" t="s">
        <v>66</v>
      </c>
      <c r="J484" s="55">
        <v>500</v>
      </c>
      <c r="K484" s="55">
        <v>104</v>
      </c>
      <c r="L484" s="56" t="s">
        <v>96</v>
      </c>
    </row>
    <row r="485" spans="1:12" ht="13.5" customHeight="1">
      <c r="A485" s="55">
        <v>82</v>
      </c>
      <c r="B485" s="56" t="s">
        <v>447</v>
      </c>
      <c r="C485" s="56" t="s">
        <v>292</v>
      </c>
      <c r="D485" s="55">
        <v>380</v>
      </c>
      <c r="E485" s="57">
        <v>0.13213576602233096</v>
      </c>
      <c r="G485" s="56" t="s">
        <v>292</v>
      </c>
      <c r="H485" s="56" t="s">
        <v>271</v>
      </c>
      <c r="I485" s="56" t="s">
        <v>141</v>
      </c>
      <c r="J485" s="55">
        <v>425</v>
      </c>
      <c r="K485" s="55">
        <v>425</v>
      </c>
      <c r="L485" s="56" t="s">
        <v>293</v>
      </c>
    </row>
    <row r="486" spans="1:12" ht="13.5" customHeight="1">
      <c r="A486" s="55">
        <v>82</v>
      </c>
      <c r="B486" s="56" t="s">
        <v>447</v>
      </c>
      <c r="C486" s="56" t="s">
        <v>278</v>
      </c>
      <c r="D486" s="55">
        <v>370</v>
      </c>
      <c r="E486" s="57">
        <v>0.12865850902174328</v>
      </c>
      <c r="G486" s="56" t="s">
        <v>278</v>
      </c>
      <c r="H486" s="56" t="s">
        <v>271</v>
      </c>
      <c r="I486" s="56" t="s">
        <v>141</v>
      </c>
      <c r="J486" s="55">
        <v>338</v>
      </c>
      <c r="K486" s="55">
        <v>338</v>
      </c>
      <c r="L486" s="56" t="s">
        <v>279</v>
      </c>
    </row>
    <row r="487" spans="1:12" ht="13.5" customHeight="1">
      <c r="A487" s="55">
        <v>82</v>
      </c>
      <c r="B487" s="56" t="s">
        <v>447</v>
      </c>
      <c r="C487" s="56" t="s">
        <v>106</v>
      </c>
      <c r="D487" s="55">
        <v>308</v>
      </c>
      <c r="E487" s="57">
        <v>0.10709951561809981</v>
      </c>
      <c r="G487" s="56" t="s">
        <v>285</v>
      </c>
      <c r="H487" s="56" t="s">
        <v>271</v>
      </c>
      <c r="I487" s="56" t="s">
        <v>71</v>
      </c>
      <c r="J487" s="55">
        <v>258</v>
      </c>
      <c r="K487" s="55">
        <v>258</v>
      </c>
      <c r="L487" s="56" t="s">
        <v>107</v>
      </c>
    </row>
    <row r="488" spans="1:12" ht="13.5" customHeight="1">
      <c r="A488" s="55">
        <v>82</v>
      </c>
      <c r="B488" s="56" t="s">
        <v>447</v>
      </c>
      <c r="C488" s="56" t="s">
        <v>91</v>
      </c>
      <c r="D488" s="55">
        <v>302</v>
      </c>
      <c r="E488" s="57">
        <v>0.10501316141774722</v>
      </c>
      <c r="G488" s="56" t="s">
        <v>296</v>
      </c>
      <c r="H488" s="56" t="s">
        <v>271</v>
      </c>
      <c r="I488" s="56" t="s">
        <v>66</v>
      </c>
      <c r="J488" s="55">
        <v>68</v>
      </c>
      <c r="K488" s="55">
        <v>68</v>
      </c>
      <c r="L488" s="56" t="s">
        <v>92</v>
      </c>
    </row>
    <row r="489" spans="1:12" ht="13.5" customHeight="1">
      <c r="A489" s="55">
        <v>82</v>
      </c>
      <c r="B489" s="56" t="s">
        <v>447</v>
      </c>
      <c r="C489" s="56" t="s">
        <v>128</v>
      </c>
      <c r="D489" s="55">
        <v>244</v>
      </c>
      <c r="E489" s="57">
        <v>0.08484507081433881</v>
      </c>
      <c r="G489" s="56" t="s">
        <v>286</v>
      </c>
      <c r="H489" s="56" t="s">
        <v>271</v>
      </c>
      <c r="I489" s="56" t="s">
        <v>102</v>
      </c>
      <c r="J489" s="55">
        <v>238</v>
      </c>
      <c r="K489" s="55">
        <v>238</v>
      </c>
      <c r="L489" s="56" t="s">
        <v>129</v>
      </c>
    </row>
    <row r="490" spans="1:12" ht="13.5" customHeight="1">
      <c r="A490" s="55">
        <v>82</v>
      </c>
      <c r="B490" s="56" t="s">
        <v>447</v>
      </c>
      <c r="C490" s="56" t="s">
        <v>93</v>
      </c>
      <c r="D490" s="55">
        <v>182</v>
      </c>
      <c r="E490" s="57">
        <v>0.06328607741069535</v>
      </c>
      <c r="G490" s="56" t="s">
        <v>287</v>
      </c>
      <c r="H490" s="56" t="s">
        <v>271</v>
      </c>
      <c r="I490" s="56" t="s">
        <v>66</v>
      </c>
      <c r="J490" s="55">
        <v>139</v>
      </c>
      <c r="K490" s="55">
        <v>139</v>
      </c>
      <c r="L490" s="56" t="s">
        <v>94</v>
      </c>
    </row>
    <row r="491" spans="1:12" ht="13.5" customHeight="1">
      <c r="A491" s="55">
        <v>82</v>
      </c>
      <c r="B491" s="56" t="s">
        <v>447</v>
      </c>
      <c r="C491" s="56" t="s">
        <v>288</v>
      </c>
      <c r="D491" s="55">
        <v>131</v>
      </c>
      <c r="E491" s="57">
        <v>0.0455520667076983</v>
      </c>
      <c r="G491" s="56" t="s">
        <v>288</v>
      </c>
      <c r="H491" s="56" t="s">
        <v>271</v>
      </c>
      <c r="I491" s="56" t="s">
        <v>102</v>
      </c>
      <c r="J491" s="55">
        <v>340</v>
      </c>
      <c r="K491" s="55">
        <v>340</v>
      </c>
      <c r="L491" s="56" t="s">
        <v>289</v>
      </c>
    </row>
    <row r="492" spans="1:12" ht="13.5" customHeight="1">
      <c r="A492" s="55">
        <v>83</v>
      </c>
      <c r="B492" s="56" t="s">
        <v>449</v>
      </c>
      <c r="C492" s="56" t="s">
        <v>64</v>
      </c>
      <c r="D492" s="55">
        <v>30325</v>
      </c>
      <c r="E492" s="57">
        <v>36.13689717220587</v>
      </c>
      <c r="F492" s="55">
        <v>6</v>
      </c>
      <c r="G492" s="56" t="s">
        <v>64</v>
      </c>
      <c r="H492" s="56" t="s">
        <v>110</v>
      </c>
      <c r="I492" s="56" t="s">
        <v>66</v>
      </c>
      <c r="J492" s="55">
        <v>2</v>
      </c>
      <c r="K492" s="55">
        <v>2</v>
      </c>
      <c r="L492" s="56" t="s">
        <v>65</v>
      </c>
    </row>
    <row r="493" spans="1:12" ht="13.5" customHeight="1">
      <c r="A493" s="55">
        <v>83</v>
      </c>
      <c r="B493" s="56" t="s">
        <v>449</v>
      </c>
      <c r="C493" s="56" t="s">
        <v>69</v>
      </c>
      <c r="D493" s="55">
        <v>26066</v>
      </c>
      <c r="E493" s="57">
        <v>31.061644243717005</v>
      </c>
      <c r="F493" s="55">
        <v>5</v>
      </c>
      <c r="G493" s="56" t="s">
        <v>69</v>
      </c>
      <c r="H493" s="56" t="s">
        <v>110</v>
      </c>
      <c r="I493" s="56" t="s">
        <v>71</v>
      </c>
      <c r="J493" s="55">
        <v>4</v>
      </c>
      <c r="K493" s="55">
        <v>4</v>
      </c>
      <c r="L493" s="56" t="s">
        <v>70</v>
      </c>
    </row>
    <row r="494" spans="1:12" ht="13.5" customHeight="1">
      <c r="A494" s="55">
        <v>83</v>
      </c>
      <c r="B494" s="56" t="s">
        <v>449</v>
      </c>
      <c r="C494" s="56" t="s">
        <v>111</v>
      </c>
      <c r="D494" s="55">
        <v>16067</v>
      </c>
      <c r="E494" s="57">
        <v>19.146299319565763</v>
      </c>
      <c r="F494" s="55">
        <v>3</v>
      </c>
      <c r="G494" s="56" t="s">
        <v>111</v>
      </c>
      <c r="H494" s="56" t="s">
        <v>110</v>
      </c>
      <c r="I494" s="56" t="s">
        <v>85</v>
      </c>
      <c r="J494" s="55">
        <v>19</v>
      </c>
      <c r="K494" s="55">
        <v>19</v>
      </c>
      <c r="L494" s="56" t="s">
        <v>112</v>
      </c>
    </row>
    <row r="495" spans="1:12" ht="13.5" customHeight="1">
      <c r="A495" s="55">
        <v>83</v>
      </c>
      <c r="B495" s="56" t="s">
        <v>449</v>
      </c>
      <c r="C495" s="56" t="s">
        <v>113</v>
      </c>
      <c r="D495" s="55">
        <v>4959</v>
      </c>
      <c r="E495" s="57">
        <v>5.909410488935496</v>
      </c>
      <c r="G495" s="56" t="s">
        <v>113</v>
      </c>
      <c r="H495" s="56" t="s">
        <v>110</v>
      </c>
      <c r="I495" s="56" t="s">
        <v>77</v>
      </c>
      <c r="J495" s="55">
        <v>48</v>
      </c>
      <c r="K495" s="55">
        <v>48</v>
      </c>
      <c r="L495" s="56" t="s">
        <v>114</v>
      </c>
    </row>
    <row r="496" spans="1:12" ht="13.5" customHeight="1">
      <c r="A496" s="55">
        <v>83</v>
      </c>
      <c r="B496" s="56" t="s">
        <v>449</v>
      </c>
      <c r="C496" s="56" t="s">
        <v>72</v>
      </c>
      <c r="D496" s="55">
        <v>4178</v>
      </c>
      <c r="E496" s="57">
        <v>4.978728982208611</v>
      </c>
      <c r="G496" s="56" t="s">
        <v>72</v>
      </c>
      <c r="H496" s="56" t="s">
        <v>110</v>
      </c>
      <c r="I496" s="56" t="s">
        <v>66</v>
      </c>
      <c r="J496" s="55">
        <v>3</v>
      </c>
      <c r="K496" s="55">
        <v>3</v>
      </c>
      <c r="L496" s="56" t="s">
        <v>73</v>
      </c>
    </row>
    <row r="497" spans="1:12" ht="13.5" customHeight="1">
      <c r="A497" s="55">
        <v>83</v>
      </c>
      <c r="B497" s="56" t="s">
        <v>449</v>
      </c>
      <c r="C497" s="56" t="s">
        <v>116</v>
      </c>
      <c r="D497" s="55">
        <v>591</v>
      </c>
      <c r="E497" s="57">
        <v>0.7042673117485134</v>
      </c>
      <c r="G497" s="56" t="s">
        <v>116</v>
      </c>
      <c r="H497" s="56" t="s">
        <v>110</v>
      </c>
      <c r="I497" s="56" t="s">
        <v>85</v>
      </c>
      <c r="J497" s="55">
        <v>43</v>
      </c>
      <c r="K497" s="55">
        <v>43</v>
      </c>
      <c r="L497" s="56" t="s">
        <v>117</v>
      </c>
    </row>
    <row r="498" spans="1:12" ht="13.5" customHeight="1">
      <c r="A498" s="55">
        <v>83</v>
      </c>
      <c r="B498" s="56" t="s">
        <v>449</v>
      </c>
      <c r="C498" s="56" t="s">
        <v>80</v>
      </c>
      <c r="D498" s="55">
        <v>229</v>
      </c>
      <c r="E498" s="57">
        <v>0.27288868763182667</v>
      </c>
      <c r="G498" s="56" t="s">
        <v>115</v>
      </c>
      <c r="H498" s="56" t="s">
        <v>110</v>
      </c>
      <c r="I498" s="56" t="s">
        <v>66</v>
      </c>
      <c r="J498" s="55">
        <v>118</v>
      </c>
      <c r="K498" s="55">
        <v>118</v>
      </c>
      <c r="L498" s="56" t="s">
        <v>81</v>
      </c>
    </row>
    <row r="499" spans="1:12" ht="13.5" customHeight="1">
      <c r="A499" s="55">
        <v>83</v>
      </c>
      <c r="B499" s="56" t="s">
        <v>449</v>
      </c>
      <c r="C499" s="56" t="s">
        <v>106</v>
      </c>
      <c r="D499" s="55">
        <v>83</v>
      </c>
      <c r="E499" s="57">
        <v>0.09890725359581491</v>
      </c>
      <c r="G499" s="56" t="s">
        <v>118</v>
      </c>
      <c r="H499" s="56" t="s">
        <v>110</v>
      </c>
      <c r="I499" s="56" t="s">
        <v>71</v>
      </c>
      <c r="J499" s="55">
        <v>258</v>
      </c>
      <c r="K499" s="55">
        <v>258</v>
      </c>
      <c r="L499" s="56" t="s">
        <v>107</v>
      </c>
    </row>
    <row r="500" spans="1:12" ht="13.5" customHeight="1">
      <c r="A500" s="55">
        <v>84</v>
      </c>
      <c r="B500" s="56" t="s">
        <v>450</v>
      </c>
      <c r="C500" s="56" t="s">
        <v>64</v>
      </c>
      <c r="D500" s="55">
        <v>183583</v>
      </c>
      <c r="E500" s="57">
        <v>50.974038595029846</v>
      </c>
      <c r="F500" s="55">
        <v>6</v>
      </c>
      <c r="G500" s="56" t="s">
        <v>64</v>
      </c>
      <c r="H500" s="56" t="s">
        <v>261</v>
      </c>
      <c r="I500" s="56" t="s">
        <v>66</v>
      </c>
      <c r="J500" s="55">
        <v>2</v>
      </c>
      <c r="K500" s="55">
        <v>2</v>
      </c>
      <c r="L500" s="56" t="s">
        <v>65</v>
      </c>
    </row>
    <row r="501" spans="1:12" ht="13.5" customHeight="1">
      <c r="A501" s="55">
        <v>84</v>
      </c>
      <c r="B501" s="56" t="s">
        <v>450</v>
      </c>
      <c r="C501" s="56" t="s">
        <v>69</v>
      </c>
      <c r="D501" s="55">
        <v>157230</v>
      </c>
      <c r="E501" s="57">
        <v>43.65680966264057</v>
      </c>
      <c r="F501" s="55">
        <v>5</v>
      </c>
      <c r="G501" s="56" t="s">
        <v>69</v>
      </c>
      <c r="H501" s="56" t="s">
        <v>261</v>
      </c>
      <c r="I501" s="56" t="s">
        <v>71</v>
      </c>
      <c r="J501" s="55">
        <v>4</v>
      </c>
      <c r="K501" s="55">
        <v>4</v>
      </c>
      <c r="L501" s="56" t="s">
        <v>70</v>
      </c>
    </row>
    <row r="502" spans="1:12" ht="13.5" customHeight="1">
      <c r="A502" s="55">
        <v>84</v>
      </c>
      <c r="B502" s="56" t="s">
        <v>450</v>
      </c>
      <c r="C502" s="56" t="s">
        <v>72</v>
      </c>
      <c r="D502" s="55">
        <v>12358</v>
      </c>
      <c r="E502" s="57">
        <v>3.431348049423851</v>
      </c>
      <c r="G502" s="56" t="s">
        <v>262</v>
      </c>
      <c r="H502" s="56" t="s">
        <v>261</v>
      </c>
      <c r="I502" s="56" t="s">
        <v>66</v>
      </c>
      <c r="J502" s="55">
        <v>3</v>
      </c>
      <c r="K502" s="55">
        <v>3</v>
      </c>
      <c r="L502" s="56" t="s">
        <v>73</v>
      </c>
    </row>
    <row r="503" spans="1:12" ht="13.5" customHeight="1">
      <c r="A503" s="55">
        <v>84</v>
      </c>
      <c r="B503" s="56" t="s">
        <v>450</v>
      </c>
      <c r="C503" s="56" t="s">
        <v>80</v>
      </c>
      <c r="D503" s="55">
        <v>1845</v>
      </c>
      <c r="E503" s="57">
        <v>0.51228654727197</v>
      </c>
      <c r="G503" s="56" t="s">
        <v>235</v>
      </c>
      <c r="H503" s="56" t="s">
        <v>261</v>
      </c>
      <c r="I503" s="56" t="s">
        <v>66</v>
      </c>
      <c r="J503" s="55">
        <v>118</v>
      </c>
      <c r="K503" s="55">
        <v>118</v>
      </c>
      <c r="L503" s="56" t="s">
        <v>81</v>
      </c>
    </row>
    <row r="504" spans="1:12" ht="13.5" customHeight="1">
      <c r="A504" s="55">
        <v>84</v>
      </c>
      <c r="B504" s="56" t="s">
        <v>450</v>
      </c>
      <c r="C504" s="56" t="s">
        <v>228</v>
      </c>
      <c r="D504" s="55">
        <v>701</v>
      </c>
      <c r="E504" s="57">
        <v>0.19464112175482437</v>
      </c>
      <c r="G504" s="56" t="s">
        <v>228</v>
      </c>
      <c r="H504" s="56" t="s">
        <v>261</v>
      </c>
      <c r="I504" s="56" t="s">
        <v>77</v>
      </c>
      <c r="J504" s="55">
        <v>159</v>
      </c>
      <c r="K504" s="55">
        <v>159</v>
      </c>
      <c r="L504" s="56" t="s">
        <v>229</v>
      </c>
    </row>
    <row r="505" spans="1:12" ht="13.5" customHeight="1">
      <c r="A505" s="55">
        <v>84</v>
      </c>
      <c r="B505" s="56" t="s">
        <v>450</v>
      </c>
      <c r="C505" s="56" t="s">
        <v>267</v>
      </c>
      <c r="D505" s="55">
        <v>610</v>
      </c>
      <c r="E505" s="57">
        <v>0.1693738719977787</v>
      </c>
      <c r="G505" s="56" t="s">
        <v>267</v>
      </c>
      <c r="H505" s="56" t="s">
        <v>261</v>
      </c>
      <c r="I505" s="56" t="s">
        <v>189</v>
      </c>
      <c r="J505" s="55">
        <v>321</v>
      </c>
      <c r="K505" s="55">
        <v>321</v>
      </c>
      <c r="L505" s="56" t="s">
        <v>268</v>
      </c>
    </row>
    <row r="506" spans="1:12" ht="13.5" customHeight="1">
      <c r="A506" s="55">
        <v>84</v>
      </c>
      <c r="B506" s="56" t="s">
        <v>450</v>
      </c>
      <c r="C506" s="56" t="s">
        <v>93</v>
      </c>
      <c r="D506" s="55">
        <v>286</v>
      </c>
      <c r="E506" s="57">
        <v>0.07941135637928641</v>
      </c>
      <c r="G506" s="56" t="s">
        <v>93</v>
      </c>
      <c r="H506" s="56" t="s">
        <v>261</v>
      </c>
      <c r="I506" s="56" t="s">
        <v>66</v>
      </c>
      <c r="J506" s="55">
        <v>139</v>
      </c>
      <c r="K506" s="55">
        <v>139</v>
      </c>
      <c r="L506" s="56" t="s">
        <v>94</v>
      </c>
    </row>
    <row r="507" spans="1:12" ht="13.5" customHeight="1">
      <c r="A507" s="55">
        <v>85</v>
      </c>
      <c r="B507" s="56" t="s">
        <v>451</v>
      </c>
      <c r="C507" s="56" t="s">
        <v>69</v>
      </c>
      <c r="D507" s="55">
        <v>721460</v>
      </c>
      <c r="E507" s="57">
        <v>53.63388808889966</v>
      </c>
      <c r="F507" s="55">
        <v>23</v>
      </c>
      <c r="G507" s="56" t="s">
        <v>69</v>
      </c>
      <c r="H507" s="56" t="s">
        <v>298</v>
      </c>
      <c r="I507" s="56" t="s">
        <v>71</v>
      </c>
      <c r="J507" s="55">
        <v>4</v>
      </c>
      <c r="K507" s="55">
        <v>4</v>
      </c>
      <c r="L507" s="56" t="s">
        <v>70</v>
      </c>
    </row>
    <row r="508" spans="1:12" ht="13.5" customHeight="1">
      <c r="A508" s="55">
        <v>85</v>
      </c>
      <c r="B508" s="56" t="s">
        <v>451</v>
      </c>
      <c r="C508" s="56" t="s">
        <v>64</v>
      </c>
      <c r="D508" s="55">
        <v>437261</v>
      </c>
      <c r="E508" s="57">
        <v>32.506317106479024</v>
      </c>
      <c r="F508" s="55">
        <v>14</v>
      </c>
      <c r="G508" s="56" t="s">
        <v>64</v>
      </c>
      <c r="H508" s="56" t="s">
        <v>298</v>
      </c>
      <c r="I508" s="56" t="s">
        <v>66</v>
      </c>
      <c r="J508" s="55">
        <v>2</v>
      </c>
      <c r="K508" s="55">
        <v>2</v>
      </c>
      <c r="L508" s="56" t="s">
        <v>65</v>
      </c>
    </row>
    <row r="509" spans="1:12" ht="13.5" customHeight="1">
      <c r="A509" s="55">
        <v>85</v>
      </c>
      <c r="B509" s="56" t="s">
        <v>451</v>
      </c>
      <c r="C509" s="56" t="s">
        <v>72</v>
      </c>
      <c r="D509" s="55">
        <v>118650</v>
      </c>
      <c r="E509" s="57">
        <v>8.820531729753478</v>
      </c>
      <c r="F509" s="55">
        <v>3</v>
      </c>
      <c r="G509" s="56" t="s">
        <v>299</v>
      </c>
      <c r="H509" s="56" t="s">
        <v>298</v>
      </c>
      <c r="I509" s="56" t="s">
        <v>66</v>
      </c>
      <c r="J509" s="55">
        <v>3</v>
      </c>
      <c r="K509" s="55">
        <v>3</v>
      </c>
      <c r="L509" s="56" t="s">
        <v>73</v>
      </c>
    </row>
    <row r="510" spans="1:12" ht="13.5" customHeight="1">
      <c r="A510" s="55">
        <v>85</v>
      </c>
      <c r="B510" s="56" t="s">
        <v>451</v>
      </c>
      <c r="C510" s="56" t="s">
        <v>303</v>
      </c>
      <c r="D510" s="55">
        <v>14376</v>
      </c>
      <c r="E510" s="57">
        <v>1.0687228330968057</v>
      </c>
      <c r="G510" s="56" t="s">
        <v>303</v>
      </c>
      <c r="H510" s="56" t="s">
        <v>298</v>
      </c>
      <c r="I510" s="56" t="s">
        <v>85</v>
      </c>
      <c r="J510" s="55">
        <v>346</v>
      </c>
      <c r="K510" s="55">
        <v>346</v>
      </c>
      <c r="L510" s="56" t="s">
        <v>304</v>
      </c>
    </row>
    <row r="511" spans="1:12" ht="13.5" customHeight="1">
      <c r="A511" s="55">
        <v>85</v>
      </c>
      <c r="B511" s="56" t="s">
        <v>451</v>
      </c>
      <c r="C511" s="56" t="s">
        <v>300</v>
      </c>
      <c r="D511" s="55">
        <v>12675</v>
      </c>
      <c r="E511" s="57">
        <v>0.9422691923693666</v>
      </c>
      <c r="G511" s="56" t="s">
        <v>302</v>
      </c>
      <c r="H511" s="56" t="s">
        <v>298</v>
      </c>
      <c r="I511" s="56" t="s">
        <v>85</v>
      </c>
      <c r="J511" s="55">
        <v>117</v>
      </c>
      <c r="K511" s="55">
        <v>117</v>
      </c>
      <c r="L511" s="56" t="s">
        <v>301</v>
      </c>
    </row>
    <row r="512" spans="1:12" ht="13.5" customHeight="1">
      <c r="A512" s="55">
        <v>85</v>
      </c>
      <c r="B512" s="56" t="s">
        <v>451</v>
      </c>
      <c r="C512" s="56" t="s">
        <v>273</v>
      </c>
      <c r="D512" s="55">
        <v>6176</v>
      </c>
      <c r="E512" s="57">
        <v>0.4591285626882215</v>
      </c>
      <c r="G512" s="56" t="s">
        <v>273</v>
      </c>
      <c r="H512" s="56" t="s">
        <v>298</v>
      </c>
      <c r="I512" s="56" t="s">
        <v>77</v>
      </c>
      <c r="J512" s="55">
        <v>10</v>
      </c>
      <c r="K512" s="55">
        <v>10</v>
      </c>
      <c r="L512" s="56" t="s">
        <v>274</v>
      </c>
    </row>
    <row r="513" spans="1:12" ht="13.5" customHeight="1">
      <c r="A513" s="55">
        <v>85</v>
      </c>
      <c r="B513" s="56" t="s">
        <v>451</v>
      </c>
      <c r="C513" s="56" t="s">
        <v>103</v>
      </c>
      <c r="D513" s="55">
        <v>4468</v>
      </c>
      <c r="E513" s="57">
        <v>0.33215453660799443</v>
      </c>
      <c r="G513" s="56" t="s">
        <v>103</v>
      </c>
      <c r="H513" s="56" t="s">
        <v>298</v>
      </c>
      <c r="I513" s="56" t="s">
        <v>66</v>
      </c>
      <c r="J513" s="55">
        <v>419</v>
      </c>
      <c r="K513" s="55">
        <v>419</v>
      </c>
      <c r="L513" s="56" t="s">
        <v>104</v>
      </c>
    </row>
    <row r="514" spans="1:12" ht="13.5" customHeight="1">
      <c r="A514" s="55">
        <v>85</v>
      </c>
      <c r="B514" s="56" t="s">
        <v>451</v>
      </c>
      <c r="C514" s="56" t="s">
        <v>305</v>
      </c>
      <c r="D514" s="55">
        <v>3205</v>
      </c>
      <c r="E514" s="57">
        <v>0.23826215081213567</v>
      </c>
      <c r="G514" s="56" t="s">
        <v>305</v>
      </c>
      <c r="H514" s="56" t="s">
        <v>298</v>
      </c>
      <c r="I514" s="56" t="s">
        <v>102</v>
      </c>
      <c r="J514" s="55">
        <v>195</v>
      </c>
      <c r="K514" s="55">
        <v>195</v>
      </c>
      <c r="L514" s="56" t="s">
        <v>306</v>
      </c>
    </row>
    <row r="515" spans="1:12" ht="13.5" customHeight="1">
      <c r="A515" s="55">
        <v>85</v>
      </c>
      <c r="B515" s="56" t="s">
        <v>451</v>
      </c>
      <c r="C515" s="56" t="s">
        <v>95</v>
      </c>
      <c r="D515" s="55">
        <v>2300</v>
      </c>
      <c r="E515" s="57">
        <v>0.17098375877313948</v>
      </c>
      <c r="G515" s="56" t="s">
        <v>95</v>
      </c>
      <c r="H515" s="56" t="s">
        <v>298</v>
      </c>
      <c r="I515" s="56" t="s">
        <v>66</v>
      </c>
      <c r="J515" s="55">
        <v>104</v>
      </c>
      <c r="K515" s="55">
        <v>104</v>
      </c>
      <c r="L515" s="56" t="s">
        <v>96</v>
      </c>
    </row>
    <row r="516" spans="1:12" ht="13.5" customHeight="1">
      <c r="A516" s="55">
        <v>85</v>
      </c>
      <c r="B516" s="56" t="s">
        <v>451</v>
      </c>
      <c r="C516" s="56" t="s">
        <v>307</v>
      </c>
      <c r="D516" s="55">
        <v>1617</v>
      </c>
      <c r="E516" s="57">
        <v>0.12020901649398547</v>
      </c>
      <c r="G516" s="56" t="s">
        <v>309</v>
      </c>
      <c r="H516" s="56" t="s">
        <v>298</v>
      </c>
      <c r="I516" s="56" t="s">
        <v>77</v>
      </c>
      <c r="J516" s="55">
        <v>73</v>
      </c>
      <c r="K516" s="55">
        <v>73</v>
      </c>
      <c r="L516" s="56" t="s">
        <v>308</v>
      </c>
    </row>
    <row r="517" spans="1:12" ht="13.5" customHeight="1">
      <c r="A517" s="55">
        <v>85</v>
      </c>
      <c r="B517" s="56" t="s">
        <v>451</v>
      </c>
      <c r="C517" s="56" t="s">
        <v>93</v>
      </c>
      <c r="D517" s="55">
        <v>1143</v>
      </c>
      <c r="E517" s="57">
        <v>0.08497149403378193</v>
      </c>
      <c r="G517" s="56" t="s">
        <v>93</v>
      </c>
      <c r="H517" s="56" t="s">
        <v>298</v>
      </c>
      <c r="I517" s="56" t="s">
        <v>66</v>
      </c>
      <c r="J517" s="55">
        <v>139</v>
      </c>
      <c r="K517" s="55">
        <v>139</v>
      </c>
      <c r="L517" s="56" t="s">
        <v>94</v>
      </c>
    </row>
    <row r="518" spans="1:12" ht="13.5" customHeight="1">
      <c r="A518" s="55">
        <v>85</v>
      </c>
      <c r="B518" s="56" t="s">
        <v>451</v>
      </c>
      <c r="C518" s="56" t="s">
        <v>259</v>
      </c>
      <c r="D518" s="55">
        <v>1046</v>
      </c>
      <c r="E518" s="57">
        <v>0.07776043985943648</v>
      </c>
      <c r="G518" s="56" t="s">
        <v>259</v>
      </c>
      <c r="H518" s="56" t="s">
        <v>298</v>
      </c>
      <c r="I518" s="56" t="s">
        <v>102</v>
      </c>
      <c r="J518" s="55">
        <v>313</v>
      </c>
      <c r="K518" s="55">
        <v>313</v>
      </c>
      <c r="L518" s="56" t="s">
        <v>260</v>
      </c>
    </row>
    <row r="519" spans="1:12" ht="13.5" customHeight="1">
      <c r="A519" s="55">
        <v>85</v>
      </c>
      <c r="B519" s="56" t="s">
        <v>451</v>
      </c>
      <c r="C519" s="56" t="s">
        <v>310</v>
      </c>
      <c r="D519" s="55">
        <v>751</v>
      </c>
      <c r="E519" s="57">
        <v>0.05582991427766424</v>
      </c>
      <c r="G519" s="56" t="s">
        <v>310</v>
      </c>
      <c r="H519" s="56" t="s">
        <v>298</v>
      </c>
      <c r="I519" s="56" t="s">
        <v>160</v>
      </c>
      <c r="J519" s="55">
        <v>105</v>
      </c>
      <c r="K519" s="55">
        <v>105</v>
      </c>
      <c r="L519" s="56" t="s">
        <v>311</v>
      </c>
    </row>
    <row r="520" spans="1:12" ht="13.5" customHeight="1">
      <c r="A520" s="55">
        <v>85</v>
      </c>
      <c r="B520" s="56" t="s">
        <v>451</v>
      </c>
      <c r="C520" s="56" t="s">
        <v>128</v>
      </c>
      <c r="D520" s="55">
        <v>706</v>
      </c>
      <c r="E520" s="57">
        <v>0.05248457986688543</v>
      </c>
      <c r="G520" s="56" t="s">
        <v>128</v>
      </c>
      <c r="H520" s="56" t="s">
        <v>298</v>
      </c>
      <c r="I520" s="56" t="s">
        <v>102</v>
      </c>
      <c r="J520" s="55">
        <v>238</v>
      </c>
      <c r="K520" s="55">
        <v>238</v>
      </c>
      <c r="L520" s="56" t="s">
        <v>129</v>
      </c>
    </row>
    <row r="521" spans="1:12" ht="13.5" customHeight="1">
      <c r="A521" s="55">
        <v>85</v>
      </c>
      <c r="B521" s="56" t="s">
        <v>451</v>
      </c>
      <c r="C521" s="56" t="s">
        <v>100</v>
      </c>
      <c r="D521" s="55">
        <v>698</v>
      </c>
      <c r="E521" s="57">
        <v>0.051889853749413635</v>
      </c>
      <c r="G521" s="56" t="s">
        <v>100</v>
      </c>
      <c r="H521" s="56" t="s">
        <v>298</v>
      </c>
      <c r="I521" s="56" t="s">
        <v>102</v>
      </c>
      <c r="J521" s="55">
        <v>24</v>
      </c>
      <c r="K521" s="55">
        <v>24</v>
      </c>
      <c r="L521" s="56" t="s">
        <v>101</v>
      </c>
    </row>
    <row r="522" spans="1:12" ht="13.5" customHeight="1">
      <c r="A522" s="55">
        <v>85</v>
      </c>
      <c r="B522" s="56" t="s">
        <v>451</v>
      </c>
      <c r="C522" s="56" t="s">
        <v>257</v>
      </c>
      <c r="D522" s="55">
        <v>427</v>
      </c>
      <c r="E522" s="57">
        <v>0.031743506520056766</v>
      </c>
      <c r="G522" s="56" t="s">
        <v>257</v>
      </c>
      <c r="H522" s="56" t="s">
        <v>298</v>
      </c>
      <c r="I522" s="56" t="s">
        <v>71</v>
      </c>
      <c r="J522" s="55">
        <v>124</v>
      </c>
      <c r="K522" s="55">
        <v>124</v>
      </c>
      <c r="L522" s="56" t="s">
        <v>258</v>
      </c>
    </row>
    <row r="523" spans="1:12" ht="13.5" customHeight="1">
      <c r="A523" s="55">
        <v>86</v>
      </c>
      <c r="B523" s="56" t="s">
        <v>452</v>
      </c>
      <c r="C523" s="56" t="s">
        <v>69</v>
      </c>
      <c r="D523" s="55">
        <v>150690</v>
      </c>
      <c r="E523" s="57">
        <v>48.77204111752673</v>
      </c>
      <c r="F523" s="55">
        <v>8</v>
      </c>
      <c r="G523" s="56" t="s">
        <v>69</v>
      </c>
      <c r="H523" s="56" t="s">
        <v>224</v>
      </c>
      <c r="I523" s="56" t="s">
        <v>71</v>
      </c>
      <c r="J523" s="55">
        <v>4</v>
      </c>
      <c r="K523" s="55">
        <v>4</v>
      </c>
      <c r="L523" s="56" t="s">
        <v>70</v>
      </c>
    </row>
    <row r="524" spans="1:12" ht="13.5" customHeight="1">
      <c r="A524" s="55">
        <v>86</v>
      </c>
      <c r="B524" s="56" t="s">
        <v>452</v>
      </c>
      <c r="C524" s="56" t="s">
        <v>64</v>
      </c>
      <c r="D524" s="55">
        <v>120306</v>
      </c>
      <c r="E524" s="57">
        <v>38.93801299810983</v>
      </c>
      <c r="F524" s="55">
        <v>7</v>
      </c>
      <c r="G524" s="56" t="s">
        <v>64</v>
      </c>
      <c r="H524" s="56" t="s">
        <v>224</v>
      </c>
      <c r="I524" s="56" t="s">
        <v>66</v>
      </c>
      <c r="J524" s="55">
        <v>2</v>
      </c>
      <c r="K524" s="55">
        <v>2</v>
      </c>
      <c r="L524" s="56" t="s">
        <v>65</v>
      </c>
    </row>
    <row r="525" spans="1:12" ht="13.5" customHeight="1">
      <c r="A525" s="55">
        <v>86</v>
      </c>
      <c r="B525" s="56" t="s">
        <v>452</v>
      </c>
      <c r="C525" s="56" t="s">
        <v>72</v>
      </c>
      <c r="D525" s="55">
        <v>14640</v>
      </c>
      <c r="E525" s="57">
        <v>4.738354781077652</v>
      </c>
      <c r="G525" s="56" t="s">
        <v>225</v>
      </c>
      <c r="H525" s="56" t="s">
        <v>224</v>
      </c>
      <c r="I525" s="56" t="s">
        <v>66</v>
      </c>
      <c r="J525" s="55">
        <v>3</v>
      </c>
      <c r="K525" s="55">
        <v>3</v>
      </c>
      <c r="L525" s="56" t="s">
        <v>73</v>
      </c>
    </row>
    <row r="526" spans="1:12" ht="13.5" customHeight="1">
      <c r="A526" s="55">
        <v>86</v>
      </c>
      <c r="B526" s="56" t="s">
        <v>452</v>
      </c>
      <c r="C526" s="56" t="s">
        <v>231</v>
      </c>
      <c r="D526" s="55">
        <v>9015</v>
      </c>
      <c r="E526" s="57">
        <v>2.917777892856218</v>
      </c>
      <c r="G526" s="56" t="s">
        <v>231</v>
      </c>
      <c r="H526" s="56" t="s">
        <v>224</v>
      </c>
      <c r="I526" s="56" t="s">
        <v>189</v>
      </c>
      <c r="J526" s="55">
        <v>215</v>
      </c>
      <c r="K526" s="55">
        <v>215</v>
      </c>
      <c r="L526" s="56" t="s">
        <v>232</v>
      </c>
    </row>
    <row r="527" spans="1:12" ht="13.5" customHeight="1">
      <c r="A527" s="55">
        <v>86</v>
      </c>
      <c r="B527" s="56" t="s">
        <v>452</v>
      </c>
      <c r="C527" s="56" t="s">
        <v>228</v>
      </c>
      <c r="D527" s="55">
        <v>2291</v>
      </c>
      <c r="E527" s="57">
        <v>0.7415007379404986</v>
      </c>
      <c r="G527" s="56" t="s">
        <v>415</v>
      </c>
      <c r="H527" s="56" t="s">
        <v>224</v>
      </c>
      <c r="I527" s="56" t="s">
        <v>77</v>
      </c>
      <c r="J527" s="55">
        <v>501</v>
      </c>
      <c r="K527" s="55">
        <v>159</v>
      </c>
      <c r="L527" s="56" t="s">
        <v>229</v>
      </c>
    </row>
    <row r="528" spans="1:12" ht="13.5" customHeight="1">
      <c r="A528" s="55">
        <v>86</v>
      </c>
      <c r="B528" s="56" t="s">
        <v>452</v>
      </c>
      <c r="C528" s="56" t="s">
        <v>80</v>
      </c>
      <c r="D528" s="55">
        <v>1958</v>
      </c>
      <c r="E528" s="57">
        <v>0.6337225861577898</v>
      </c>
      <c r="G528" s="56" t="s">
        <v>235</v>
      </c>
      <c r="H528" s="56" t="s">
        <v>224</v>
      </c>
      <c r="I528" s="56" t="s">
        <v>66</v>
      </c>
      <c r="J528" s="55">
        <v>118</v>
      </c>
      <c r="K528" s="55">
        <v>118</v>
      </c>
      <c r="L528" s="56" t="s">
        <v>81</v>
      </c>
    </row>
    <row r="529" spans="1:12" ht="13.5" customHeight="1">
      <c r="A529" s="55">
        <v>86</v>
      </c>
      <c r="B529" s="56" t="s">
        <v>452</v>
      </c>
      <c r="C529" s="56" t="s">
        <v>251</v>
      </c>
      <c r="D529" s="55">
        <v>914</v>
      </c>
      <c r="E529" s="57">
        <v>0.29582351570389165</v>
      </c>
      <c r="G529" s="56" t="s">
        <v>251</v>
      </c>
      <c r="H529" s="56" t="s">
        <v>224</v>
      </c>
      <c r="I529" s="56" t="s">
        <v>85</v>
      </c>
      <c r="J529" s="55">
        <v>160</v>
      </c>
      <c r="K529" s="55">
        <v>160</v>
      </c>
      <c r="L529" s="56" t="s">
        <v>252</v>
      </c>
    </row>
    <row r="530" spans="1:12" ht="13.5" customHeight="1">
      <c r="A530" s="55">
        <v>86</v>
      </c>
      <c r="B530" s="56" t="s">
        <v>452</v>
      </c>
      <c r="C530" s="56" t="s">
        <v>253</v>
      </c>
      <c r="D530" s="55">
        <v>713</v>
      </c>
      <c r="E530" s="57">
        <v>0.23076823489811243</v>
      </c>
      <c r="G530" s="56" t="s">
        <v>253</v>
      </c>
      <c r="H530" s="56" t="s">
        <v>224</v>
      </c>
      <c r="I530" s="56" t="s">
        <v>71</v>
      </c>
      <c r="J530" s="55">
        <v>95</v>
      </c>
      <c r="K530" s="55">
        <v>95</v>
      </c>
      <c r="L530" s="56" t="s">
        <v>254</v>
      </c>
    </row>
    <row r="531" spans="1:12" ht="13.5" customHeight="1">
      <c r="A531" s="55">
        <v>86</v>
      </c>
      <c r="B531" s="56" t="s">
        <v>452</v>
      </c>
      <c r="C531" s="56" t="s">
        <v>95</v>
      </c>
      <c r="D531" s="55">
        <v>586</v>
      </c>
      <c r="E531" s="57">
        <v>0.1896636544884907</v>
      </c>
      <c r="G531" s="56" t="s">
        <v>95</v>
      </c>
      <c r="H531" s="56" t="s">
        <v>224</v>
      </c>
      <c r="I531" s="56" t="s">
        <v>66</v>
      </c>
      <c r="J531" s="55">
        <v>104</v>
      </c>
      <c r="K531" s="55">
        <v>104</v>
      </c>
      <c r="L531" s="56" t="s">
        <v>96</v>
      </c>
    </row>
    <row r="532" spans="1:12" ht="13.5" customHeight="1">
      <c r="A532" s="55">
        <v>86</v>
      </c>
      <c r="B532" s="56" t="s">
        <v>452</v>
      </c>
      <c r="C532" s="56" t="s">
        <v>100</v>
      </c>
      <c r="D532" s="55">
        <v>584</v>
      </c>
      <c r="E532" s="57">
        <v>0.18901633826156755</v>
      </c>
      <c r="G532" s="56" t="s">
        <v>100</v>
      </c>
      <c r="H532" s="56" t="s">
        <v>224</v>
      </c>
      <c r="I532" s="56" t="s">
        <v>102</v>
      </c>
      <c r="J532" s="55">
        <v>24</v>
      </c>
      <c r="K532" s="55">
        <v>24</v>
      </c>
      <c r="L532" s="56" t="s">
        <v>101</v>
      </c>
    </row>
    <row r="533" spans="1:12" ht="13.5" customHeight="1">
      <c r="A533" s="55">
        <v>86</v>
      </c>
      <c r="B533" s="56" t="s">
        <v>452</v>
      </c>
      <c r="C533" s="56" t="s">
        <v>91</v>
      </c>
      <c r="D533" s="55">
        <v>423</v>
      </c>
      <c r="E533" s="57">
        <v>0.13690738199425184</v>
      </c>
      <c r="G533" s="56" t="s">
        <v>91</v>
      </c>
      <c r="H533" s="56" t="s">
        <v>224</v>
      </c>
      <c r="I533" s="56" t="s">
        <v>66</v>
      </c>
      <c r="J533" s="55">
        <v>68</v>
      </c>
      <c r="K533" s="55">
        <v>68</v>
      </c>
      <c r="L533" s="56" t="s">
        <v>92</v>
      </c>
    </row>
    <row r="534" spans="1:12" ht="13.5" customHeight="1">
      <c r="A534" s="55">
        <v>86</v>
      </c>
      <c r="B534" s="56" t="s">
        <v>452</v>
      </c>
      <c r="C534" s="56" t="s">
        <v>220</v>
      </c>
      <c r="D534" s="55">
        <v>330</v>
      </c>
      <c r="E534" s="57">
        <v>0.10680717744232412</v>
      </c>
      <c r="G534" s="56" t="s">
        <v>220</v>
      </c>
      <c r="H534" s="56" t="s">
        <v>224</v>
      </c>
      <c r="I534" s="56" t="s">
        <v>71</v>
      </c>
      <c r="J534" s="55">
        <v>458</v>
      </c>
      <c r="K534" s="55">
        <v>458</v>
      </c>
      <c r="L534" s="56" t="s">
        <v>221</v>
      </c>
    </row>
    <row r="535" spans="1:12" ht="13.5" customHeight="1">
      <c r="A535" s="55">
        <v>86</v>
      </c>
      <c r="B535" s="56" t="s">
        <v>452</v>
      </c>
      <c r="C535" s="56" t="s">
        <v>93</v>
      </c>
      <c r="D535" s="55">
        <v>328</v>
      </c>
      <c r="E535" s="57">
        <v>0.10615986121540094</v>
      </c>
      <c r="G535" s="56" t="s">
        <v>93</v>
      </c>
      <c r="H535" s="56" t="s">
        <v>224</v>
      </c>
      <c r="I535" s="56" t="s">
        <v>66</v>
      </c>
      <c r="J535" s="55">
        <v>139</v>
      </c>
      <c r="K535" s="55">
        <v>139</v>
      </c>
      <c r="L535" s="56" t="s">
        <v>94</v>
      </c>
    </row>
    <row r="536" spans="1:12" ht="13.5" customHeight="1">
      <c r="A536" s="55">
        <v>86</v>
      </c>
      <c r="B536" s="56" t="s">
        <v>452</v>
      </c>
      <c r="C536" s="56" t="s">
        <v>128</v>
      </c>
      <c r="D536" s="55">
        <v>254</v>
      </c>
      <c r="E536" s="57">
        <v>0.08220916081924341</v>
      </c>
      <c r="G536" s="56" t="s">
        <v>128</v>
      </c>
      <c r="H536" s="56" t="s">
        <v>224</v>
      </c>
      <c r="I536" s="56" t="s">
        <v>102</v>
      </c>
      <c r="J536" s="55">
        <v>238</v>
      </c>
      <c r="K536" s="55">
        <v>238</v>
      </c>
      <c r="L536" s="56" t="s">
        <v>129</v>
      </c>
    </row>
    <row r="537" spans="1:12" ht="13.5" customHeight="1">
      <c r="A537" s="55">
        <v>87</v>
      </c>
      <c r="B537" s="56" t="s">
        <v>453</v>
      </c>
      <c r="C537" s="56" t="s">
        <v>384</v>
      </c>
      <c r="D537" s="55">
        <v>241732</v>
      </c>
      <c r="E537" s="57">
        <v>41.10396378840977</v>
      </c>
      <c r="F537" s="55">
        <v>12</v>
      </c>
      <c r="G537" s="56" t="s">
        <v>384</v>
      </c>
      <c r="H537" s="56" t="s">
        <v>386</v>
      </c>
      <c r="I537" s="56" t="s">
        <v>85</v>
      </c>
      <c r="J537" s="55">
        <v>7</v>
      </c>
      <c r="K537" s="55">
        <v>7</v>
      </c>
      <c r="L537" s="56" t="s">
        <v>385</v>
      </c>
    </row>
    <row r="538" spans="1:12" ht="13.5" customHeight="1">
      <c r="A538" s="55">
        <v>87</v>
      </c>
      <c r="B538" s="56" t="s">
        <v>453</v>
      </c>
      <c r="C538" s="56" t="s">
        <v>64</v>
      </c>
      <c r="D538" s="55">
        <v>177875</v>
      </c>
      <c r="E538" s="57">
        <v>30.245757942115187</v>
      </c>
      <c r="F538" s="55">
        <v>8</v>
      </c>
      <c r="G538" s="56" t="s">
        <v>387</v>
      </c>
      <c r="H538" s="56" t="s">
        <v>386</v>
      </c>
      <c r="I538" s="56" t="s">
        <v>66</v>
      </c>
      <c r="J538" s="55">
        <v>2</v>
      </c>
      <c r="K538" s="55">
        <v>2</v>
      </c>
      <c r="L538" s="56" t="s">
        <v>65</v>
      </c>
    </row>
    <row r="539" spans="1:12" ht="13.5" customHeight="1">
      <c r="A539" s="55">
        <v>87</v>
      </c>
      <c r="B539" s="56" t="s">
        <v>453</v>
      </c>
      <c r="C539" s="56" t="s">
        <v>69</v>
      </c>
      <c r="D539" s="55">
        <v>81837</v>
      </c>
      <c r="E539" s="57">
        <v>13.91551422464585</v>
      </c>
      <c r="F539" s="55">
        <v>4</v>
      </c>
      <c r="G539" s="56" t="s">
        <v>69</v>
      </c>
      <c r="H539" s="56" t="s">
        <v>386</v>
      </c>
      <c r="I539" s="56" t="s">
        <v>71</v>
      </c>
      <c r="J539" s="55">
        <v>4</v>
      </c>
      <c r="K539" s="55">
        <v>4</v>
      </c>
      <c r="L539" s="56" t="s">
        <v>70</v>
      </c>
    </row>
    <row r="540" spans="1:12" ht="13.5" customHeight="1">
      <c r="A540" s="55">
        <v>87</v>
      </c>
      <c r="B540" s="56" t="s">
        <v>453</v>
      </c>
      <c r="C540" s="56" t="s">
        <v>388</v>
      </c>
      <c r="D540" s="55">
        <v>24639</v>
      </c>
      <c r="E540" s="57">
        <v>4.189600730489254</v>
      </c>
      <c r="F540" s="55">
        <v>1</v>
      </c>
      <c r="G540" s="56" t="s">
        <v>388</v>
      </c>
      <c r="H540" s="56" t="s">
        <v>386</v>
      </c>
      <c r="I540" s="56" t="s">
        <v>77</v>
      </c>
      <c r="J540" s="55">
        <v>390</v>
      </c>
      <c r="K540" s="55">
        <v>390</v>
      </c>
      <c r="L540" s="56" t="s">
        <v>388</v>
      </c>
    </row>
    <row r="541" spans="1:12" ht="13.5" customHeight="1">
      <c r="A541" s="55">
        <v>87</v>
      </c>
      <c r="B541" s="56" t="s">
        <v>453</v>
      </c>
      <c r="C541" s="56" t="s">
        <v>72</v>
      </c>
      <c r="D541" s="55">
        <v>20080</v>
      </c>
      <c r="E541" s="57">
        <v>3.4143911144212113</v>
      </c>
      <c r="G541" s="56" t="s">
        <v>391</v>
      </c>
      <c r="H541" s="56" t="s">
        <v>386</v>
      </c>
      <c r="I541" s="56" t="s">
        <v>66</v>
      </c>
      <c r="J541" s="55">
        <v>3</v>
      </c>
      <c r="K541" s="55">
        <v>3</v>
      </c>
      <c r="L541" s="56" t="s">
        <v>73</v>
      </c>
    </row>
    <row r="542" spans="1:12" ht="13.5" customHeight="1">
      <c r="A542" s="55">
        <v>87</v>
      </c>
      <c r="B542" s="56" t="s">
        <v>453</v>
      </c>
      <c r="C542" s="56" t="s">
        <v>389</v>
      </c>
      <c r="D542" s="55">
        <v>17033</v>
      </c>
      <c r="E542" s="57">
        <v>2.8962810683235305</v>
      </c>
      <c r="G542" s="56" t="s">
        <v>389</v>
      </c>
      <c r="H542" s="56" t="s">
        <v>386</v>
      </c>
      <c r="I542" s="56" t="s">
        <v>77</v>
      </c>
      <c r="J542" s="55">
        <v>136</v>
      </c>
      <c r="K542" s="55">
        <v>136</v>
      </c>
      <c r="L542" s="56" t="s">
        <v>390</v>
      </c>
    </row>
    <row r="543" spans="1:12" ht="13.5" customHeight="1">
      <c r="A543" s="55">
        <v>87</v>
      </c>
      <c r="B543" s="56" t="s">
        <v>453</v>
      </c>
      <c r="C543" s="56" t="s">
        <v>78</v>
      </c>
      <c r="D543" s="55">
        <v>10916</v>
      </c>
      <c r="E543" s="57">
        <v>1.8561500699712123</v>
      </c>
      <c r="G543" s="56" t="s">
        <v>78</v>
      </c>
      <c r="H543" s="56" t="s">
        <v>386</v>
      </c>
      <c r="I543" s="56" t="s">
        <v>66</v>
      </c>
      <c r="J543" s="55">
        <v>478</v>
      </c>
      <c r="K543" s="55">
        <v>478</v>
      </c>
      <c r="L543" s="56" t="s">
        <v>79</v>
      </c>
    </row>
    <row r="544" spans="1:12" ht="13.5" customHeight="1">
      <c r="A544" s="55">
        <v>87</v>
      </c>
      <c r="B544" s="56" t="s">
        <v>453</v>
      </c>
      <c r="C544" s="56" t="s">
        <v>80</v>
      </c>
      <c r="D544" s="55">
        <v>2689</v>
      </c>
      <c r="E544" s="57">
        <v>0.45723594156766123</v>
      </c>
      <c r="G544" s="56" t="s">
        <v>392</v>
      </c>
      <c r="H544" s="56" t="s">
        <v>386</v>
      </c>
      <c r="I544" s="56" t="s">
        <v>66</v>
      </c>
      <c r="J544" s="55">
        <v>118</v>
      </c>
      <c r="K544" s="55">
        <v>118</v>
      </c>
      <c r="L544" s="56" t="s">
        <v>81</v>
      </c>
    </row>
    <row r="545" spans="1:12" ht="13.5" customHeight="1">
      <c r="A545" s="55">
        <v>87</v>
      </c>
      <c r="B545" s="56" t="s">
        <v>453</v>
      </c>
      <c r="C545" s="56" t="s">
        <v>218</v>
      </c>
      <c r="D545" s="55">
        <v>1504</v>
      </c>
      <c r="E545" s="57">
        <v>0.25573925478533377</v>
      </c>
      <c r="G545" s="56" t="s">
        <v>393</v>
      </c>
      <c r="H545" s="56" t="s">
        <v>386</v>
      </c>
      <c r="I545" s="56" t="s">
        <v>141</v>
      </c>
      <c r="J545" s="55">
        <v>449</v>
      </c>
      <c r="K545" s="55">
        <v>449</v>
      </c>
      <c r="L545" s="56" t="s">
        <v>219</v>
      </c>
    </row>
    <row r="546" spans="1:12" ht="13.5" customHeight="1">
      <c r="A546" s="55">
        <v>87</v>
      </c>
      <c r="B546" s="56" t="s">
        <v>453</v>
      </c>
      <c r="C546" s="56" t="s">
        <v>292</v>
      </c>
      <c r="D546" s="55">
        <v>1232</v>
      </c>
      <c r="E546" s="57">
        <v>0.20948853849436916</v>
      </c>
      <c r="G546" s="56" t="s">
        <v>292</v>
      </c>
      <c r="H546" s="56" t="s">
        <v>386</v>
      </c>
      <c r="I546" s="56" t="s">
        <v>141</v>
      </c>
      <c r="J546" s="55">
        <v>425</v>
      </c>
      <c r="K546" s="55">
        <v>425</v>
      </c>
      <c r="L546" s="56" t="s">
        <v>293</v>
      </c>
    </row>
    <row r="547" spans="1:12" ht="13.5" customHeight="1">
      <c r="A547" s="55">
        <v>87</v>
      </c>
      <c r="B547" s="56" t="s">
        <v>453</v>
      </c>
      <c r="C547" s="56" t="s">
        <v>106</v>
      </c>
      <c r="D547" s="55">
        <v>1052</v>
      </c>
      <c r="E547" s="57">
        <v>0.1788814468312308</v>
      </c>
      <c r="G547" s="56" t="s">
        <v>106</v>
      </c>
      <c r="H547" s="56" t="s">
        <v>386</v>
      </c>
      <c r="I547" s="56" t="s">
        <v>71</v>
      </c>
      <c r="J547" s="55">
        <v>258</v>
      </c>
      <c r="K547" s="55">
        <v>258</v>
      </c>
      <c r="L547" s="56" t="s">
        <v>107</v>
      </c>
    </row>
    <row r="548" spans="1:12" ht="13.5" customHeight="1">
      <c r="A548" s="55">
        <v>87</v>
      </c>
      <c r="B548" s="56" t="s">
        <v>453</v>
      </c>
      <c r="C548" s="56" t="s">
        <v>158</v>
      </c>
      <c r="D548" s="55">
        <v>969</v>
      </c>
      <c r="E548" s="57">
        <v>0.16476817678656144</v>
      </c>
      <c r="G548" s="56" t="s">
        <v>158</v>
      </c>
      <c r="H548" s="56" t="s">
        <v>386</v>
      </c>
      <c r="I548" s="56" t="s">
        <v>160</v>
      </c>
      <c r="J548" s="55">
        <v>84</v>
      </c>
      <c r="K548" s="55">
        <v>84</v>
      </c>
      <c r="L548" s="56" t="s">
        <v>159</v>
      </c>
    </row>
    <row r="549" spans="1:12" ht="13.5" customHeight="1">
      <c r="A549" s="55">
        <v>87</v>
      </c>
      <c r="B549" s="56" t="s">
        <v>453</v>
      </c>
      <c r="C549" s="56" t="s">
        <v>93</v>
      </c>
      <c r="D549" s="55">
        <v>418</v>
      </c>
      <c r="E549" s="57">
        <v>0.0710764684177324</v>
      </c>
      <c r="G549" s="56" t="s">
        <v>93</v>
      </c>
      <c r="H549" s="56" t="s">
        <v>386</v>
      </c>
      <c r="I549" s="56" t="s">
        <v>66</v>
      </c>
      <c r="J549" s="55">
        <v>139</v>
      </c>
      <c r="K549" s="55">
        <v>139</v>
      </c>
      <c r="L549" s="56" t="s">
        <v>94</v>
      </c>
    </row>
    <row r="550" spans="1:12" ht="13.5" customHeight="1">
      <c r="A550" s="55">
        <v>87</v>
      </c>
      <c r="B550" s="56" t="s">
        <v>453</v>
      </c>
      <c r="C550" s="56" t="s">
        <v>381</v>
      </c>
      <c r="D550" s="55">
        <v>151</v>
      </c>
      <c r="E550" s="57">
        <v>0.025675949117410505</v>
      </c>
      <c r="G550" s="56" t="s">
        <v>383</v>
      </c>
      <c r="H550" s="56" t="s">
        <v>386</v>
      </c>
      <c r="I550" s="56" t="s">
        <v>66</v>
      </c>
      <c r="J550" s="55">
        <v>34</v>
      </c>
      <c r="K550" s="55">
        <v>34</v>
      </c>
      <c r="L550" s="56" t="s">
        <v>382</v>
      </c>
    </row>
    <row r="551" spans="1:12" ht="13.5" customHeight="1">
      <c r="A551" s="55">
        <v>88</v>
      </c>
      <c r="B551" s="56" t="s">
        <v>454</v>
      </c>
      <c r="C551" s="56" t="s">
        <v>69</v>
      </c>
      <c r="D551" s="55">
        <v>64906</v>
      </c>
      <c r="E551" s="57">
        <v>51.151794087745984</v>
      </c>
      <c r="F551" s="55">
        <v>4</v>
      </c>
      <c r="G551" s="56" t="s">
        <v>69</v>
      </c>
      <c r="H551" s="56" t="s">
        <v>224</v>
      </c>
      <c r="I551" s="56" t="s">
        <v>71</v>
      </c>
      <c r="J551" s="55">
        <v>4</v>
      </c>
      <c r="K551" s="55">
        <v>4</v>
      </c>
      <c r="L551" s="56" t="s">
        <v>70</v>
      </c>
    </row>
    <row r="552" spans="1:12" ht="13.5" customHeight="1">
      <c r="A552" s="55">
        <v>88</v>
      </c>
      <c r="B552" s="56" t="s">
        <v>454</v>
      </c>
      <c r="C552" s="56" t="s">
        <v>64</v>
      </c>
      <c r="D552" s="55">
        <v>47386</v>
      </c>
      <c r="E552" s="57">
        <v>37.344450661601876</v>
      </c>
      <c r="F552" s="55">
        <v>3</v>
      </c>
      <c r="G552" s="56" t="s">
        <v>64</v>
      </c>
      <c r="H552" s="56" t="s">
        <v>224</v>
      </c>
      <c r="I552" s="56" t="s">
        <v>66</v>
      </c>
      <c r="J552" s="55">
        <v>2</v>
      </c>
      <c r="K552" s="55">
        <v>2</v>
      </c>
      <c r="L552" s="56" t="s">
        <v>65</v>
      </c>
    </row>
    <row r="553" spans="1:12" ht="13.5" customHeight="1">
      <c r="A553" s="55">
        <v>88</v>
      </c>
      <c r="B553" s="56" t="s">
        <v>454</v>
      </c>
      <c r="C553" s="56" t="s">
        <v>72</v>
      </c>
      <c r="D553" s="55">
        <v>3381</v>
      </c>
      <c r="E553" s="57">
        <v>2.6645335687096594</v>
      </c>
      <c r="G553" s="56" t="s">
        <v>225</v>
      </c>
      <c r="H553" s="56" t="s">
        <v>224</v>
      </c>
      <c r="I553" s="56" t="s">
        <v>66</v>
      </c>
      <c r="J553" s="55">
        <v>3</v>
      </c>
      <c r="K553" s="55">
        <v>3</v>
      </c>
      <c r="L553" s="56" t="s">
        <v>73</v>
      </c>
    </row>
    <row r="554" spans="1:12" ht="13.5" customHeight="1">
      <c r="A554" s="55">
        <v>88</v>
      </c>
      <c r="B554" s="56" t="s">
        <v>454</v>
      </c>
      <c r="C554" s="56" t="s">
        <v>240</v>
      </c>
      <c r="D554" s="55">
        <v>3241</v>
      </c>
      <c r="E554" s="57">
        <v>2.5542009157610193</v>
      </c>
      <c r="G554" s="56" t="s">
        <v>240</v>
      </c>
      <c r="H554" s="56" t="s">
        <v>224</v>
      </c>
      <c r="I554" s="56" t="s">
        <v>85</v>
      </c>
      <c r="J554" s="55">
        <v>192</v>
      </c>
      <c r="K554" s="55">
        <v>192</v>
      </c>
      <c r="L554" s="56" t="s">
        <v>241</v>
      </c>
    </row>
    <row r="555" spans="1:12" ht="13.5" customHeight="1">
      <c r="A555" s="55">
        <v>88</v>
      </c>
      <c r="B555" s="56" t="s">
        <v>454</v>
      </c>
      <c r="C555" s="56" t="s">
        <v>231</v>
      </c>
      <c r="D555" s="55">
        <v>2688</v>
      </c>
      <c r="E555" s="57">
        <v>2.118386936613891</v>
      </c>
      <c r="G555" s="56" t="s">
        <v>231</v>
      </c>
      <c r="H555" s="56" t="s">
        <v>224</v>
      </c>
      <c r="I555" s="56" t="s">
        <v>189</v>
      </c>
      <c r="J555" s="55">
        <v>215</v>
      </c>
      <c r="K555" s="55">
        <v>215</v>
      </c>
      <c r="L555" s="56" t="s">
        <v>232</v>
      </c>
    </row>
    <row r="556" spans="1:12" ht="13.5" customHeight="1">
      <c r="A556" s="55">
        <v>88</v>
      </c>
      <c r="B556" s="56" t="s">
        <v>454</v>
      </c>
      <c r="C556" s="56" t="s">
        <v>226</v>
      </c>
      <c r="D556" s="55">
        <v>738</v>
      </c>
      <c r="E556" s="57">
        <v>0.5816106991149745</v>
      </c>
      <c r="G556" s="56" t="s">
        <v>455</v>
      </c>
      <c r="H556" s="56" t="s">
        <v>224</v>
      </c>
      <c r="I556" s="56" t="s">
        <v>85</v>
      </c>
      <c r="J556" s="55">
        <v>500</v>
      </c>
      <c r="K556" s="55">
        <v>126</v>
      </c>
      <c r="L556" s="56" t="s">
        <v>227</v>
      </c>
    </row>
    <row r="557" spans="1:12" ht="13.5" customHeight="1">
      <c r="A557" s="55">
        <v>88</v>
      </c>
      <c r="B557" s="56" t="s">
        <v>454</v>
      </c>
      <c r="C557" s="56" t="s">
        <v>242</v>
      </c>
      <c r="D557" s="55">
        <v>637</v>
      </c>
      <c r="E557" s="57">
        <v>0.5020135709163127</v>
      </c>
      <c r="G557" s="56" t="s">
        <v>242</v>
      </c>
      <c r="H557" s="56" t="s">
        <v>224</v>
      </c>
      <c r="I557" s="56" t="s">
        <v>85</v>
      </c>
      <c r="J557" s="55">
        <v>108</v>
      </c>
      <c r="K557" s="55">
        <v>108</v>
      </c>
      <c r="L557" s="56" t="s">
        <v>243</v>
      </c>
    </row>
    <row r="558" spans="1:12" ht="13.5" customHeight="1">
      <c r="A558" s="55">
        <v>88</v>
      </c>
      <c r="B558" s="56" t="s">
        <v>454</v>
      </c>
      <c r="C558" s="56" t="s">
        <v>145</v>
      </c>
      <c r="D558" s="55">
        <v>629</v>
      </c>
      <c r="E558" s="57">
        <v>0.4957088478906761</v>
      </c>
      <c r="G558" s="56" t="s">
        <v>82</v>
      </c>
      <c r="H558" s="56" t="s">
        <v>224</v>
      </c>
      <c r="I558" s="56" t="s">
        <v>66</v>
      </c>
      <c r="J558" s="55">
        <v>137</v>
      </c>
      <c r="K558" s="55">
        <v>137</v>
      </c>
      <c r="L558" s="56" t="s">
        <v>146</v>
      </c>
    </row>
    <row r="559" spans="1:12" ht="13.5" customHeight="1">
      <c r="A559" s="55">
        <v>88</v>
      </c>
      <c r="B559" s="56" t="s">
        <v>454</v>
      </c>
      <c r="C559" s="56" t="s">
        <v>80</v>
      </c>
      <c r="D559" s="55">
        <v>391</v>
      </c>
      <c r="E559" s="57">
        <v>0.30814333787798787</v>
      </c>
      <c r="G559" s="56" t="s">
        <v>235</v>
      </c>
      <c r="H559" s="56" t="s">
        <v>224</v>
      </c>
      <c r="I559" s="56" t="s">
        <v>66</v>
      </c>
      <c r="J559" s="55">
        <v>118</v>
      </c>
      <c r="K559" s="55">
        <v>118</v>
      </c>
      <c r="L559" s="56" t="s">
        <v>81</v>
      </c>
    </row>
    <row r="560" spans="1:12" ht="13.5" customHeight="1">
      <c r="A560" s="55">
        <v>88</v>
      </c>
      <c r="B560" s="56" t="s">
        <v>454</v>
      </c>
      <c r="C560" s="56" t="s">
        <v>257</v>
      </c>
      <c r="D560" s="55">
        <v>315</v>
      </c>
      <c r="E560" s="57">
        <v>0.24824846913444035</v>
      </c>
      <c r="G560" s="56" t="s">
        <v>257</v>
      </c>
      <c r="H560" s="56" t="s">
        <v>224</v>
      </c>
      <c r="I560" s="56" t="s">
        <v>71</v>
      </c>
      <c r="J560" s="55">
        <v>124</v>
      </c>
      <c r="K560" s="55">
        <v>124</v>
      </c>
      <c r="L560" s="56" t="s">
        <v>258</v>
      </c>
    </row>
    <row r="561" spans="1:12" ht="13.5" customHeight="1">
      <c r="A561" s="55">
        <v>88</v>
      </c>
      <c r="B561" s="56" t="s">
        <v>454</v>
      </c>
      <c r="C561" s="56" t="s">
        <v>91</v>
      </c>
      <c r="D561" s="55">
        <v>201</v>
      </c>
      <c r="E561" s="57">
        <v>0.15840616601911908</v>
      </c>
      <c r="G561" s="56" t="s">
        <v>91</v>
      </c>
      <c r="H561" s="56" t="s">
        <v>224</v>
      </c>
      <c r="I561" s="56" t="s">
        <v>66</v>
      </c>
      <c r="J561" s="55">
        <v>68</v>
      </c>
      <c r="K561" s="55">
        <v>68</v>
      </c>
      <c r="L561" s="56" t="s">
        <v>92</v>
      </c>
    </row>
    <row r="562" spans="1:12" ht="13.5" customHeight="1">
      <c r="A562" s="55">
        <v>88</v>
      </c>
      <c r="B562" s="56" t="s">
        <v>454</v>
      </c>
      <c r="C562" s="56" t="s">
        <v>228</v>
      </c>
      <c r="D562" s="55">
        <v>171</v>
      </c>
      <c r="E562" s="57">
        <v>0.1347634546729819</v>
      </c>
      <c r="G562" s="56" t="s">
        <v>415</v>
      </c>
      <c r="H562" s="56" t="s">
        <v>224</v>
      </c>
      <c r="I562" s="56" t="s">
        <v>77</v>
      </c>
      <c r="J562" s="55">
        <v>501</v>
      </c>
      <c r="K562" s="55">
        <v>159</v>
      </c>
      <c r="L562" s="56" t="s">
        <v>229</v>
      </c>
    </row>
    <row r="563" spans="1:12" ht="13.5" customHeight="1">
      <c r="A563" s="55">
        <v>89</v>
      </c>
      <c r="B563" s="56" t="s">
        <v>456</v>
      </c>
      <c r="C563" s="56" t="s">
        <v>64</v>
      </c>
      <c r="D563" s="55">
        <v>191962</v>
      </c>
      <c r="E563" s="57">
        <v>41.21284205916072</v>
      </c>
      <c r="F563" s="55">
        <v>15</v>
      </c>
      <c r="G563" s="56" t="s">
        <v>64</v>
      </c>
      <c r="H563" s="56" t="s">
        <v>110</v>
      </c>
      <c r="I563" s="56" t="s">
        <v>66</v>
      </c>
      <c r="J563" s="55">
        <v>2</v>
      </c>
      <c r="K563" s="55">
        <v>2</v>
      </c>
      <c r="L563" s="56" t="s">
        <v>65</v>
      </c>
    </row>
    <row r="564" spans="1:12" ht="13.5" customHeight="1">
      <c r="A564" s="55">
        <v>89</v>
      </c>
      <c r="B564" s="56" t="s">
        <v>456</v>
      </c>
      <c r="C564" s="56" t="s">
        <v>69</v>
      </c>
      <c r="D564" s="55">
        <v>146882</v>
      </c>
      <c r="E564" s="57">
        <v>31.53449467776771</v>
      </c>
      <c r="F564" s="55">
        <v>12</v>
      </c>
      <c r="G564" s="56" t="s">
        <v>69</v>
      </c>
      <c r="H564" s="56" t="s">
        <v>110</v>
      </c>
      <c r="I564" s="56" t="s">
        <v>71</v>
      </c>
      <c r="J564" s="55">
        <v>4</v>
      </c>
      <c r="K564" s="55">
        <v>4</v>
      </c>
      <c r="L564" s="56" t="s">
        <v>70</v>
      </c>
    </row>
    <row r="565" spans="1:12" ht="13.5" customHeight="1">
      <c r="A565" s="55">
        <v>89</v>
      </c>
      <c r="B565" s="56" t="s">
        <v>456</v>
      </c>
      <c r="C565" s="56" t="s">
        <v>111</v>
      </c>
      <c r="D565" s="55">
        <v>49508</v>
      </c>
      <c r="E565" s="57">
        <v>10.629006702706416</v>
      </c>
      <c r="F565" s="55">
        <v>4</v>
      </c>
      <c r="G565" s="56" t="s">
        <v>111</v>
      </c>
      <c r="H565" s="56" t="s">
        <v>110</v>
      </c>
      <c r="I565" s="56" t="s">
        <v>85</v>
      </c>
      <c r="J565" s="55">
        <v>19</v>
      </c>
      <c r="K565" s="55">
        <v>19</v>
      </c>
      <c r="L565" s="56" t="s">
        <v>112</v>
      </c>
    </row>
    <row r="566" spans="1:12" ht="13.5" customHeight="1">
      <c r="A566" s="55">
        <v>89</v>
      </c>
      <c r="B566" s="56" t="s">
        <v>456</v>
      </c>
      <c r="C566" s="56" t="s">
        <v>113</v>
      </c>
      <c r="D566" s="55">
        <v>40642</v>
      </c>
      <c r="E566" s="57">
        <v>8.725541132976371</v>
      </c>
      <c r="F566" s="55">
        <v>3</v>
      </c>
      <c r="G566" s="56" t="s">
        <v>113</v>
      </c>
      <c r="H566" s="56" t="s">
        <v>110</v>
      </c>
      <c r="I566" s="56" t="s">
        <v>77</v>
      </c>
      <c r="J566" s="55">
        <v>48</v>
      </c>
      <c r="K566" s="55">
        <v>48</v>
      </c>
      <c r="L566" s="56" t="s">
        <v>114</v>
      </c>
    </row>
    <row r="567" spans="1:12" ht="13.5" customHeight="1">
      <c r="A567" s="55">
        <v>89</v>
      </c>
      <c r="B567" s="56" t="s">
        <v>456</v>
      </c>
      <c r="C567" s="56" t="s">
        <v>72</v>
      </c>
      <c r="D567" s="55">
        <v>19450</v>
      </c>
      <c r="E567" s="57">
        <v>4.175773215796231</v>
      </c>
      <c r="F567" s="55">
        <v>1</v>
      </c>
      <c r="G567" s="56" t="s">
        <v>72</v>
      </c>
      <c r="H567" s="56" t="s">
        <v>110</v>
      </c>
      <c r="I567" s="56" t="s">
        <v>66</v>
      </c>
      <c r="J567" s="55">
        <v>3</v>
      </c>
      <c r="K567" s="55">
        <v>3</v>
      </c>
      <c r="L567" s="56" t="s">
        <v>73</v>
      </c>
    </row>
    <row r="568" spans="1:12" ht="13.5" customHeight="1">
      <c r="A568" s="55">
        <v>89</v>
      </c>
      <c r="B568" s="56" t="s">
        <v>456</v>
      </c>
      <c r="C568" s="56" t="s">
        <v>80</v>
      </c>
      <c r="D568" s="55">
        <v>3221</v>
      </c>
      <c r="E568" s="57">
        <v>0.6915252199526817</v>
      </c>
      <c r="G568" s="56" t="s">
        <v>115</v>
      </c>
      <c r="H568" s="56" t="s">
        <v>110</v>
      </c>
      <c r="I568" s="56" t="s">
        <v>66</v>
      </c>
      <c r="J568" s="55">
        <v>118</v>
      </c>
      <c r="K568" s="55">
        <v>118</v>
      </c>
      <c r="L568" s="56" t="s">
        <v>81</v>
      </c>
    </row>
    <row r="569" spans="1:12" ht="13.5" customHeight="1">
      <c r="A569" s="55">
        <v>89</v>
      </c>
      <c r="B569" s="56" t="s">
        <v>456</v>
      </c>
      <c r="C569" s="56" t="s">
        <v>116</v>
      </c>
      <c r="D569" s="55">
        <v>1872</v>
      </c>
      <c r="E569" s="57">
        <v>0.401904753725992</v>
      </c>
      <c r="G569" s="56" t="s">
        <v>116</v>
      </c>
      <c r="H569" s="56" t="s">
        <v>110</v>
      </c>
      <c r="I569" s="56" t="s">
        <v>85</v>
      </c>
      <c r="J569" s="55">
        <v>43</v>
      </c>
      <c r="K569" s="55">
        <v>43</v>
      </c>
      <c r="L569" s="56" t="s">
        <v>117</v>
      </c>
    </row>
    <row r="570" spans="1:12" ht="13.5" customHeight="1">
      <c r="A570" s="55">
        <v>89</v>
      </c>
      <c r="B570" s="56" t="s">
        <v>456</v>
      </c>
      <c r="C570" s="56" t="s">
        <v>106</v>
      </c>
      <c r="D570" s="55">
        <v>784</v>
      </c>
      <c r="E570" s="57">
        <v>0.16831908489379152</v>
      </c>
      <c r="G570" s="56" t="s">
        <v>118</v>
      </c>
      <c r="H570" s="56" t="s">
        <v>110</v>
      </c>
      <c r="I570" s="56" t="s">
        <v>71</v>
      </c>
      <c r="J570" s="55">
        <v>258</v>
      </c>
      <c r="K570" s="55">
        <v>258</v>
      </c>
      <c r="L570" s="56" t="s">
        <v>107</v>
      </c>
    </row>
    <row r="571" spans="1:12" ht="13.5" customHeight="1">
      <c r="A571" s="55">
        <v>89</v>
      </c>
      <c r="B571" s="56" t="s">
        <v>456</v>
      </c>
      <c r="C571" s="56" t="s">
        <v>93</v>
      </c>
      <c r="D571" s="55">
        <v>577</v>
      </c>
      <c r="E571" s="57">
        <v>0.12387769385678278</v>
      </c>
      <c r="G571" s="56" t="s">
        <v>93</v>
      </c>
      <c r="H571" s="56" t="s">
        <v>110</v>
      </c>
      <c r="I571" s="56" t="s">
        <v>66</v>
      </c>
      <c r="J571" s="55">
        <v>139</v>
      </c>
      <c r="K571" s="55">
        <v>139</v>
      </c>
      <c r="L571" s="56" t="s">
        <v>94</v>
      </c>
    </row>
    <row r="572" spans="1:12" ht="13.5" customHeight="1">
      <c r="A572" s="55">
        <v>90</v>
      </c>
      <c r="B572" s="56" t="s">
        <v>14</v>
      </c>
      <c r="C572" s="56" t="s">
        <v>69</v>
      </c>
      <c r="D572" s="55">
        <v>22484</v>
      </c>
      <c r="E572" s="57">
        <v>65.1804609363676</v>
      </c>
      <c r="F572" s="55">
        <v>19</v>
      </c>
      <c r="G572" s="56" t="s">
        <v>69</v>
      </c>
      <c r="H572" s="56" t="s">
        <v>398</v>
      </c>
      <c r="I572" s="56" t="s">
        <v>71</v>
      </c>
      <c r="J572" s="55">
        <v>4</v>
      </c>
      <c r="K572" s="55">
        <v>4</v>
      </c>
      <c r="L572" s="56" t="s">
        <v>70</v>
      </c>
    </row>
    <row r="573" spans="1:12" ht="13.5" customHeight="1">
      <c r="A573" s="55">
        <v>90</v>
      </c>
      <c r="B573" s="56" t="s">
        <v>14</v>
      </c>
      <c r="C573" s="56" t="s">
        <v>72</v>
      </c>
      <c r="D573" s="55">
        <v>5659</v>
      </c>
      <c r="E573" s="57">
        <v>16.405276126974925</v>
      </c>
      <c r="F573" s="55">
        <v>4</v>
      </c>
      <c r="G573" s="56" t="s">
        <v>399</v>
      </c>
      <c r="H573" s="56" t="s">
        <v>398</v>
      </c>
      <c r="I573" s="56" t="s">
        <v>66</v>
      </c>
      <c r="J573" s="55">
        <v>3</v>
      </c>
      <c r="K573" s="55">
        <v>3</v>
      </c>
      <c r="L573" s="56" t="s">
        <v>73</v>
      </c>
    </row>
    <row r="574" spans="1:12" ht="13.5" customHeight="1">
      <c r="A574" s="55">
        <v>90</v>
      </c>
      <c r="B574" s="56" t="s">
        <v>14</v>
      </c>
      <c r="C574" s="56" t="s">
        <v>64</v>
      </c>
      <c r="D574" s="55">
        <v>2985</v>
      </c>
      <c r="E574" s="57">
        <v>8.653428033048268</v>
      </c>
      <c r="F574" s="55">
        <v>2</v>
      </c>
      <c r="G574" s="56" t="s">
        <v>64</v>
      </c>
      <c r="H574" s="56" t="s">
        <v>398</v>
      </c>
      <c r="I574" s="56" t="s">
        <v>66</v>
      </c>
      <c r="J574" s="55">
        <v>2</v>
      </c>
      <c r="K574" s="55">
        <v>2</v>
      </c>
      <c r="L574" s="56" t="s">
        <v>65</v>
      </c>
    </row>
    <row r="575" spans="1:12" ht="13.5" customHeight="1">
      <c r="A575" s="55">
        <v>90</v>
      </c>
      <c r="B575" s="56" t="s">
        <v>14</v>
      </c>
      <c r="C575" s="56" t="s">
        <v>400</v>
      </c>
      <c r="D575" s="55">
        <v>1557</v>
      </c>
      <c r="E575" s="57">
        <v>4.513697637338745</v>
      </c>
      <c r="G575" s="56" t="s">
        <v>400</v>
      </c>
      <c r="H575" s="56" t="s">
        <v>398</v>
      </c>
      <c r="I575" s="56" t="s">
        <v>77</v>
      </c>
      <c r="J575" s="55">
        <v>167</v>
      </c>
      <c r="K575" s="55">
        <v>167</v>
      </c>
      <c r="L575" s="56" t="s">
        <v>401</v>
      </c>
    </row>
    <row r="576" spans="1:12" ht="13.5" customHeight="1">
      <c r="A576" s="55">
        <v>90</v>
      </c>
      <c r="B576" s="56" t="s">
        <v>14</v>
      </c>
      <c r="C576" s="56" t="s">
        <v>402</v>
      </c>
      <c r="D576" s="55">
        <v>1258</v>
      </c>
      <c r="E576" s="57">
        <v>3.6469053486012464</v>
      </c>
      <c r="G576" s="56" t="s">
        <v>402</v>
      </c>
      <c r="H576" s="56" t="s">
        <v>398</v>
      </c>
      <c r="I576" s="56" t="s">
        <v>77</v>
      </c>
      <c r="J576" s="55">
        <v>399</v>
      </c>
      <c r="K576" s="55">
        <v>399</v>
      </c>
      <c r="L576" s="56" t="s">
        <v>403</v>
      </c>
    </row>
    <row r="577" spans="1:12" ht="13.5" customHeight="1">
      <c r="A577" s="55">
        <v>90</v>
      </c>
      <c r="B577" s="56" t="s">
        <v>14</v>
      </c>
      <c r="C577" s="56" t="s">
        <v>145</v>
      </c>
      <c r="D577" s="55">
        <v>326</v>
      </c>
      <c r="E577" s="57">
        <v>0.9450645021017539</v>
      </c>
      <c r="G577" s="56" t="s">
        <v>145</v>
      </c>
      <c r="H577" s="56" t="s">
        <v>398</v>
      </c>
      <c r="I577" s="56" t="s">
        <v>66</v>
      </c>
      <c r="J577" s="55">
        <v>137</v>
      </c>
      <c r="K577" s="55">
        <v>137</v>
      </c>
      <c r="L577" s="56" t="s">
        <v>146</v>
      </c>
    </row>
    <row r="578" spans="1:12" ht="13.5" customHeight="1">
      <c r="A578" s="55">
        <v>91</v>
      </c>
      <c r="B578" s="56" t="s">
        <v>15</v>
      </c>
      <c r="C578" s="56" t="s">
        <v>69</v>
      </c>
      <c r="D578" s="55">
        <v>16102</v>
      </c>
      <c r="E578" s="57">
        <v>55.9641317948005</v>
      </c>
      <c r="F578" s="55">
        <v>15</v>
      </c>
      <c r="G578" s="56" t="s">
        <v>69</v>
      </c>
      <c r="H578" s="56" t="s">
        <v>404</v>
      </c>
      <c r="I578" s="56" t="s">
        <v>71</v>
      </c>
      <c r="J578" s="55">
        <v>4</v>
      </c>
      <c r="K578" s="55">
        <v>4</v>
      </c>
      <c r="L578" s="56" t="s">
        <v>70</v>
      </c>
    </row>
    <row r="579" spans="1:12" ht="13.5" customHeight="1">
      <c r="A579" s="55">
        <v>91</v>
      </c>
      <c r="B579" s="56" t="s">
        <v>15</v>
      </c>
      <c r="C579" s="56" t="s">
        <v>405</v>
      </c>
      <c r="D579" s="55">
        <v>6245</v>
      </c>
      <c r="E579" s="57">
        <v>21.705129987487837</v>
      </c>
      <c r="F579" s="55">
        <v>5</v>
      </c>
      <c r="G579" s="56" t="s">
        <v>405</v>
      </c>
      <c r="H579" s="56" t="s">
        <v>404</v>
      </c>
      <c r="I579" s="56" t="s">
        <v>77</v>
      </c>
      <c r="J579" s="55">
        <v>406</v>
      </c>
      <c r="K579" s="55">
        <v>406</v>
      </c>
      <c r="L579" s="56" t="s">
        <v>406</v>
      </c>
    </row>
    <row r="580" spans="1:12" ht="13.5" customHeight="1">
      <c r="A580" s="55">
        <v>91</v>
      </c>
      <c r="B580" s="56" t="s">
        <v>15</v>
      </c>
      <c r="C580" s="56" t="s">
        <v>64</v>
      </c>
      <c r="D580" s="55">
        <v>5246</v>
      </c>
      <c r="E580" s="57">
        <v>18.233004309745585</v>
      </c>
      <c r="F580" s="55">
        <v>5</v>
      </c>
      <c r="G580" s="56" t="s">
        <v>64</v>
      </c>
      <c r="H580" s="56" t="s">
        <v>404</v>
      </c>
      <c r="I580" s="56" t="s">
        <v>66</v>
      </c>
      <c r="J580" s="55">
        <v>2</v>
      </c>
      <c r="K580" s="55">
        <v>2</v>
      </c>
      <c r="L580" s="56" t="s">
        <v>65</v>
      </c>
    </row>
    <row r="581" spans="1:12" ht="13.5" customHeight="1">
      <c r="A581" s="55">
        <v>91</v>
      </c>
      <c r="B581" s="56" t="s">
        <v>15</v>
      </c>
      <c r="C581" s="56" t="s">
        <v>407</v>
      </c>
      <c r="D581" s="55">
        <v>783</v>
      </c>
      <c r="E581" s="57">
        <v>2.721395801473655</v>
      </c>
      <c r="G581" s="56" t="s">
        <v>407</v>
      </c>
      <c r="H581" s="56" t="s">
        <v>404</v>
      </c>
      <c r="I581" s="56" t="s">
        <v>189</v>
      </c>
      <c r="J581" s="55">
        <v>408</v>
      </c>
      <c r="K581" s="55">
        <v>408</v>
      </c>
      <c r="L581" s="56" t="s">
        <v>408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7109375" style="64" customWidth="1"/>
    <col min="2" max="2" width="10.00390625" style="64" customWidth="1"/>
    <col min="3" max="3" width="54.57421875" style="64" customWidth="1"/>
    <col min="4" max="4" width="7.421875" style="64" customWidth="1"/>
    <col min="5" max="5" width="8.00390625" style="64" customWidth="1"/>
    <col min="6" max="16384" width="11.421875" style="64" customWidth="1"/>
  </cols>
  <sheetData>
    <row r="1" spans="1:5" ht="13.5" customHeight="1">
      <c r="A1" s="63" t="s">
        <v>55</v>
      </c>
      <c r="B1" s="63" t="s">
        <v>56</v>
      </c>
      <c r="C1" s="63" t="s">
        <v>59</v>
      </c>
      <c r="D1" s="63" t="s">
        <v>54</v>
      </c>
      <c r="E1" s="63" t="s">
        <v>60</v>
      </c>
    </row>
    <row r="2" spans="1:5" ht="13.5" customHeight="1">
      <c r="A2" s="66" t="s">
        <v>69</v>
      </c>
      <c r="B2" s="65">
        <v>8986553</v>
      </c>
      <c r="C2" s="66" t="s">
        <v>70</v>
      </c>
      <c r="D2" s="65">
        <v>4</v>
      </c>
      <c r="E2" s="66" t="s">
        <v>71</v>
      </c>
    </row>
    <row r="3" spans="1:5" ht="13.5" customHeight="1">
      <c r="A3" s="66" t="s">
        <v>64</v>
      </c>
      <c r="B3" s="65">
        <v>8591408</v>
      </c>
      <c r="C3" s="66" t="s">
        <v>65</v>
      </c>
      <c r="D3" s="65">
        <v>2</v>
      </c>
      <c r="E3" s="66" t="s">
        <v>66</v>
      </c>
    </row>
    <row r="4" spans="1:5" ht="13.5" customHeight="1">
      <c r="A4" s="66" t="s">
        <v>72</v>
      </c>
      <c r="B4" s="65">
        <v>1393898</v>
      </c>
      <c r="C4" s="66" t="s">
        <v>73</v>
      </c>
      <c r="D4" s="65">
        <v>3</v>
      </c>
      <c r="E4" s="66" t="s">
        <v>66</v>
      </c>
    </row>
    <row r="5" spans="1:5" ht="13.5" customHeight="1">
      <c r="A5" s="66" t="s">
        <v>269</v>
      </c>
      <c r="B5" s="65">
        <v>935756</v>
      </c>
      <c r="C5" s="66" t="s">
        <v>270</v>
      </c>
      <c r="D5" s="65">
        <v>6</v>
      </c>
      <c r="E5" s="66" t="s">
        <v>85</v>
      </c>
    </row>
    <row r="6" spans="1:5" ht="13.5" customHeight="1">
      <c r="A6" s="66" t="s">
        <v>273</v>
      </c>
      <c r="B6" s="65">
        <v>428041</v>
      </c>
      <c r="C6" s="66" t="s">
        <v>274</v>
      </c>
      <c r="D6" s="65">
        <v>10</v>
      </c>
      <c r="E6" s="66" t="s">
        <v>77</v>
      </c>
    </row>
    <row r="7" spans="1:5" ht="13.5" customHeight="1">
      <c r="A7" s="66" t="s">
        <v>384</v>
      </c>
      <c r="B7" s="65">
        <v>399600</v>
      </c>
      <c r="C7" s="66" t="s">
        <v>385</v>
      </c>
      <c r="D7" s="65">
        <v>7</v>
      </c>
      <c r="E7" s="66" t="s">
        <v>85</v>
      </c>
    </row>
    <row r="8" spans="1:5" ht="13.5" customHeight="1">
      <c r="A8" s="66" t="s">
        <v>329</v>
      </c>
      <c r="B8" s="65">
        <v>270712</v>
      </c>
      <c r="C8" s="66" t="s">
        <v>330</v>
      </c>
      <c r="D8" s="65">
        <v>26</v>
      </c>
      <c r="E8" s="66" t="s">
        <v>77</v>
      </c>
    </row>
    <row r="9" spans="1:5" ht="13.5" customHeight="1">
      <c r="A9" s="66" t="s">
        <v>167</v>
      </c>
      <c r="B9" s="65">
        <v>225878</v>
      </c>
      <c r="C9" s="66" t="s">
        <v>168</v>
      </c>
      <c r="D9" s="65">
        <v>37</v>
      </c>
      <c r="E9" s="66" t="s">
        <v>85</v>
      </c>
    </row>
    <row r="10" spans="1:5" ht="13.5" customHeight="1">
      <c r="A10" s="66" t="s">
        <v>75</v>
      </c>
      <c r="B10" s="65">
        <v>124243</v>
      </c>
      <c r="C10" s="66" t="s">
        <v>76</v>
      </c>
      <c r="D10" s="65">
        <v>66</v>
      </c>
      <c r="E10" s="66" t="s">
        <v>77</v>
      </c>
    </row>
    <row r="11" spans="1:5" ht="13.5" customHeight="1">
      <c r="A11" s="66" t="s">
        <v>80</v>
      </c>
      <c r="B11" s="65">
        <v>117788</v>
      </c>
      <c r="C11" s="66" t="s">
        <v>81</v>
      </c>
      <c r="D11" s="65">
        <v>118</v>
      </c>
      <c r="E11" s="66" t="s">
        <v>66</v>
      </c>
    </row>
    <row r="12" spans="1:5" ht="13.5" customHeight="1">
      <c r="A12" s="66" t="s">
        <v>211</v>
      </c>
      <c r="B12" s="65">
        <v>99159</v>
      </c>
      <c r="C12" s="66" t="s">
        <v>212</v>
      </c>
      <c r="D12" s="65">
        <v>155</v>
      </c>
      <c r="E12" s="66" t="s">
        <v>85</v>
      </c>
    </row>
    <row r="13" spans="1:5" ht="13.5" customHeight="1">
      <c r="A13" s="66" t="s">
        <v>88</v>
      </c>
      <c r="B13" s="65">
        <v>95864</v>
      </c>
      <c r="C13" s="66" t="s">
        <v>89</v>
      </c>
      <c r="D13" s="65">
        <v>448</v>
      </c>
      <c r="E13" s="66" t="s">
        <v>66</v>
      </c>
    </row>
    <row r="14" spans="1:5" ht="13.5" customHeight="1">
      <c r="A14" s="66" t="s">
        <v>111</v>
      </c>
      <c r="B14" s="65">
        <v>81135</v>
      </c>
      <c r="C14" s="66" t="s">
        <v>112</v>
      </c>
      <c r="D14" s="65">
        <v>19</v>
      </c>
      <c r="E14" s="66" t="s">
        <v>85</v>
      </c>
    </row>
    <row r="15" spans="1:5" ht="13.5" customHeight="1">
      <c r="A15" s="66" t="s">
        <v>373</v>
      </c>
      <c r="B15" s="65">
        <v>77872</v>
      </c>
      <c r="C15" s="66" t="s">
        <v>374</v>
      </c>
      <c r="D15" s="65">
        <v>417</v>
      </c>
      <c r="E15" s="66" t="s">
        <v>77</v>
      </c>
    </row>
    <row r="16" spans="1:5" ht="13.5" customHeight="1">
      <c r="A16" s="66" t="s">
        <v>78</v>
      </c>
      <c r="B16" s="65">
        <v>73741</v>
      </c>
      <c r="C16" s="66" t="s">
        <v>79</v>
      </c>
      <c r="D16" s="65">
        <v>478</v>
      </c>
      <c r="E16" s="66" t="s">
        <v>66</v>
      </c>
    </row>
    <row r="17" spans="1:5" ht="13.5" customHeight="1">
      <c r="A17" s="66" t="s">
        <v>388</v>
      </c>
      <c r="B17" s="65">
        <v>62514</v>
      </c>
      <c r="C17" s="66" t="s">
        <v>388</v>
      </c>
      <c r="D17" s="65">
        <v>390</v>
      </c>
      <c r="E17" s="66" t="s">
        <v>77</v>
      </c>
    </row>
    <row r="18" spans="1:5" ht="13.5" customHeight="1">
      <c r="A18" s="66" t="s">
        <v>113</v>
      </c>
      <c r="B18" s="65">
        <v>54752</v>
      </c>
      <c r="C18" s="66" t="s">
        <v>114</v>
      </c>
      <c r="D18" s="65">
        <v>48</v>
      </c>
      <c r="E18" s="66" t="s">
        <v>77</v>
      </c>
    </row>
    <row r="19" spans="1:5" ht="13.5" customHeight="1">
      <c r="A19" s="66" t="s">
        <v>169</v>
      </c>
      <c r="B19" s="65">
        <v>50749</v>
      </c>
      <c r="C19" s="66" t="s">
        <v>170</v>
      </c>
      <c r="D19" s="65">
        <v>466</v>
      </c>
      <c r="E19" s="66" t="s">
        <v>77</v>
      </c>
    </row>
    <row r="20" spans="1:5" ht="13.5" customHeight="1">
      <c r="A20" s="66" t="s">
        <v>172</v>
      </c>
      <c r="B20" s="65">
        <v>46676</v>
      </c>
      <c r="C20" s="66" t="s">
        <v>173</v>
      </c>
      <c r="D20" s="65">
        <v>64</v>
      </c>
      <c r="E20" s="66" t="s">
        <v>85</v>
      </c>
    </row>
    <row r="21" spans="1:5" ht="13.5" customHeight="1">
      <c r="A21" s="66" t="s">
        <v>226</v>
      </c>
      <c r="B21" s="65">
        <v>41519</v>
      </c>
      <c r="C21" s="66" t="s">
        <v>227</v>
      </c>
      <c r="D21" s="65">
        <v>126</v>
      </c>
      <c r="E21" s="66" t="s">
        <v>85</v>
      </c>
    </row>
    <row r="22" spans="1:5" ht="13.5" customHeight="1">
      <c r="A22" s="66" t="s">
        <v>135</v>
      </c>
      <c r="B22" s="65">
        <v>40864</v>
      </c>
      <c r="C22" s="66" t="s">
        <v>136</v>
      </c>
      <c r="D22" s="65">
        <v>76</v>
      </c>
      <c r="E22" s="66" t="s">
        <v>77</v>
      </c>
    </row>
    <row r="23" spans="1:5" ht="13.5" customHeight="1">
      <c r="A23" s="66" t="s">
        <v>389</v>
      </c>
      <c r="B23" s="65">
        <v>38198</v>
      </c>
      <c r="C23" s="66" t="s">
        <v>390</v>
      </c>
      <c r="D23" s="65">
        <v>136</v>
      </c>
      <c r="E23" s="66" t="s">
        <v>77</v>
      </c>
    </row>
    <row r="24" spans="1:5" ht="13.5" customHeight="1">
      <c r="A24" s="66" t="s">
        <v>137</v>
      </c>
      <c r="B24" s="65">
        <v>28178</v>
      </c>
      <c r="C24" s="66" t="s">
        <v>138</v>
      </c>
      <c r="D24" s="65">
        <v>33</v>
      </c>
      <c r="E24" s="66" t="s">
        <v>85</v>
      </c>
    </row>
    <row r="25" spans="1:5" ht="13.5" customHeight="1">
      <c r="A25" s="66" t="s">
        <v>218</v>
      </c>
      <c r="B25" s="65">
        <v>23076</v>
      </c>
      <c r="C25" s="66" t="s">
        <v>219</v>
      </c>
      <c r="D25" s="65">
        <v>449</v>
      </c>
      <c r="E25" s="66" t="s">
        <v>141</v>
      </c>
    </row>
    <row r="26" spans="1:5" ht="13.5" customHeight="1">
      <c r="A26" s="66" t="s">
        <v>300</v>
      </c>
      <c r="B26" s="65">
        <v>22789</v>
      </c>
      <c r="C26" s="66" t="s">
        <v>301</v>
      </c>
      <c r="D26" s="65">
        <v>117</v>
      </c>
      <c r="E26" s="66" t="s">
        <v>85</v>
      </c>
    </row>
    <row r="27" spans="1:5" ht="13.5" customHeight="1">
      <c r="A27" s="66" t="s">
        <v>228</v>
      </c>
      <c r="B27" s="65">
        <v>22095</v>
      </c>
      <c r="C27" s="66" t="s">
        <v>229</v>
      </c>
      <c r="D27" s="65">
        <v>159</v>
      </c>
      <c r="E27" s="66" t="s">
        <v>77</v>
      </c>
    </row>
    <row r="28" spans="1:5" ht="13.5" customHeight="1">
      <c r="A28" s="66" t="s">
        <v>95</v>
      </c>
      <c r="B28" s="65">
        <v>21951</v>
      </c>
      <c r="C28" s="66" t="s">
        <v>96</v>
      </c>
      <c r="D28" s="65">
        <v>104</v>
      </c>
      <c r="E28" s="66" t="s">
        <v>66</v>
      </c>
    </row>
    <row r="29" spans="1:5" ht="13.5" customHeight="1">
      <c r="A29" s="66" t="s">
        <v>331</v>
      </c>
      <c r="B29" s="65">
        <v>18726</v>
      </c>
      <c r="C29" s="66" t="s">
        <v>332</v>
      </c>
      <c r="D29" s="65">
        <v>116</v>
      </c>
      <c r="E29" s="66" t="s">
        <v>85</v>
      </c>
    </row>
    <row r="30" spans="1:5" ht="13.5" customHeight="1">
      <c r="A30" s="66" t="s">
        <v>303</v>
      </c>
      <c r="B30" s="65">
        <v>17331</v>
      </c>
      <c r="C30" s="66" t="s">
        <v>304</v>
      </c>
      <c r="D30" s="65">
        <v>346</v>
      </c>
      <c r="E30" s="66" t="s">
        <v>85</v>
      </c>
    </row>
    <row r="31" spans="1:5" ht="13.5" customHeight="1">
      <c r="A31" s="66" t="s">
        <v>231</v>
      </c>
      <c r="B31" s="65">
        <v>16435</v>
      </c>
      <c r="C31" s="66" t="s">
        <v>232</v>
      </c>
      <c r="D31" s="65">
        <v>215</v>
      </c>
      <c r="E31" s="66" t="s">
        <v>189</v>
      </c>
    </row>
    <row r="32" spans="1:5" ht="13.5" customHeight="1">
      <c r="A32" s="66" t="s">
        <v>93</v>
      </c>
      <c r="B32" s="65">
        <v>15101</v>
      </c>
      <c r="C32" s="66" t="s">
        <v>94</v>
      </c>
      <c r="D32" s="65">
        <v>139</v>
      </c>
      <c r="E32" s="66" t="s">
        <v>66</v>
      </c>
    </row>
    <row r="33" spans="1:5" ht="13.5" customHeight="1">
      <c r="A33" s="66" t="s">
        <v>83</v>
      </c>
      <c r="B33" s="65">
        <v>14806</v>
      </c>
      <c r="C33" s="66" t="s">
        <v>84</v>
      </c>
      <c r="D33" s="65">
        <v>479</v>
      </c>
      <c r="E33" s="66" t="s">
        <v>85</v>
      </c>
    </row>
    <row r="34" spans="1:5" ht="13.5" customHeight="1">
      <c r="A34" s="66" t="s">
        <v>376</v>
      </c>
      <c r="B34" s="65">
        <v>14412</v>
      </c>
      <c r="C34" s="66" t="s">
        <v>377</v>
      </c>
      <c r="D34" s="65">
        <v>128</v>
      </c>
      <c r="E34" s="66" t="s">
        <v>85</v>
      </c>
    </row>
    <row r="35" spans="1:5" ht="13.5" customHeight="1">
      <c r="A35" s="66" t="s">
        <v>121</v>
      </c>
      <c r="B35" s="65">
        <v>13314</v>
      </c>
      <c r="C35" s="66" t="s">
        <v>122</v>
      </c>
      <c r="D35" s="65">
        <v>102</v>
      </c>
      <c r="E35" s="66" t="s">
        <v>85</v>
      </c>
    </row>
    <row r="36" spans="1:5" ht="13.5" customHeight="1">
      <c r="A36" s="66" t="s">
        <v>145</v>
      </c>
      <c r="B36" s="65">
        <v>12675</v>
      </c>
      <c r="C36" s="66" t="s">
        <v>146</v>
      </c>
      <c r="D36" s="65">
        <v>137</v>
      </c>
      <c r="E36" s="66" t="s">
        <v>66</v>
      </c>
    </row>
    <row r="37" spans="1:5" ht="13.5" customHeight="1">
      <c r="A37" s="66" t="s">
        <v>292</v>
      </c>
      <c r="B37" s="65">
        <v>12548</v>
      </c>
      <c r="C37" s="66" t="s">
        <v>293</v>
      </c>
      <c r="D37" s="65">
        <v>425</v>
      </c>
      <c r="E37" s="66" t="s">
        <v>141</v>
      </c>
    </row>
    <row r="38" spans="1:5" ht="13.5" customHeight="1">
      <c r="A38" s="66" t="s">
        <v>103</v>
      </c>
      <c r="B38" s="65">
        <v>11664</v>
      </c>
      <c r="C38" s="66" t="s">
        <v>104</v>
      </c>
      <c r="D38" s="65">
        <v>419</v>
      </c>
      <c r="E38" s="66" t="s">
        <v>66</v>
      </c>
    </row>
    <row r="39" spans="1:5" ht="13.5" customHeight="1">
      <c r="A39" s="66" t="s">
        <v>128</v>
      </c>
      <c r="B39" s="65">
        <v>10673</v>
      </c>
      <c r="C39" s="66" t="s">
        <v>129</v>
      </c>
      <c r="D39" s="65">
        <v>238</v>
      </c>
      <c r="E39" s="66" t="s">
        <v>102</v>
      </c>
    </row>
    <row r="40" spans="1:5" ht="13.5" customHeight="1">
      <c r="A40" s="66" t="s">
        <v>91</v>
      </c>
      <c r="B40" s="65">
        <v>10397</v>
      </c>
      <c r="C40" s="66" t="s">
        <v>92</v>
      </c>
      <c r="D40" s="65">
        <v>68</v>
      </c>
      <c r="E40" s="66" t="s">
        <v>66</v>
      </c>
    </row>
    <row r="41" spans="1:5" ht="13.5" customHeight="1">
      <c r="A41" s="66" t="s">
        <v>395</v>
      </c>
      <c r="B41" s="65">
        <v>10369</v>
      </c>
      <c r="C41" s="66" t="s">
        <v>396</v>
      </c>
      <c r="D41" s="65">
        <v>44</v>
      </c>
      <c r="E41" s="66" t="s">
        <v>85</v>
      </c>
    </row>
    <row r="42" spans="1:5" ht="13.5" customHeight="1">
      <c r="A42" s="66" t="s">
        <v>100</v>
      </c>
      <c r="B42" s="65">
        <v>8983</v>
      </c>
      <c r="C42" s="66" t="s">
        <v>101</v>
      </c>
      <c r="D42" s="65">
        <v>24</v>
      </c>
      <c r="E42" s="66" t="s">
        <v>102</v>
      </c>
    </row>
    <row r="43" spans="1:5" ht="13.5" customHeight="1">
      <c r="A43" s="66" t="s">
        <v>175</v>
      </c>
      <c r="B43" s="65">
        <v>8512</v>
      </c>
      <c r="C43" s="66" t="s">
        <v>176</v>
      </c>
      <c r="D43" s="65">
        <v>467</v>
      </c>
      <c r="E43" s="66" t="s">
        <v>77</v>
      </c>
    </row>
    <row r="44" spans="1:5" ht="13.5" customHeight="1">
      <c r="A44" s="66" t="s">
        <v>320</v>
      </c>
      <c r="B44" s="65">
        <v>8389</v>
      </c>
      <c r="C44" s="66" t="s">
        <v>321</v>
      </c>
      <c r="D44" s="65">
        <v>454</v>
      </c>
      <c r="E44" s="66" t="s">
        <v>189</v>
      </c>
    </row>
    <row r="45" spans="1:5" ht="13.5" customHeight="1">
      <c r="A45" s="66" t="s">
        <v>366</v>
      </c>
      <c r="B45" s="65">
        <v>8139</v>
      </c>
      <c r="C45" s="66" t="s">
        <v>367</v>
      </c>
      <c r="D45" s="65">
        <v>80</v>
      </c>
      <c r="E45" s="66" t="s">
        <v>85</v>
      </c>
    </row>
    <row r="46" spans="1:5" ht="13.5" customHeight="1">
      <c r="A46" s="66" t="s">
        <v>233</v>
      </c>
      <c r="B46" s="65">
        <v>7965</v>
      </c>
      <c r="C46" s="66" t="s">
        <v>234</v>
      </c>
      <c r="D46" s="65">
        <v>206</v>
      </c>
      <c r="E46" s="66" t="s">
        <v>189</v>
      </c>
    </row>
    <row r="47" spans="1:5" ht="13.5" customHeight="1">
      <c r="A47" s="66" t="s">
        <v>86</v>
      </c>
      <c r="B47" s="65">
        <v>7862</v>
      </c>
      <c r="C47" s="66" t="s">
        <v>87</v>
      </c>
      <c r="D47" s="65">
        <v>480</v>
      </c>
      <c r="E47" s="66" t="s">
        <v>85</v>
      </c>
    </row>
    <row r="48" spans="1:5" ht="13.5" customHeight="1">
      <c r="A48" s="66" t="s">
        <v>158</v>
      </c>
      <c r="B48" s="65">
        <v>7353</v>
      </c>
      <c r="C48" s="66" t="s">
        <v>159</v>
      </c>
      <c r="D48" s="65">
        <v>84</v>
      </c>
      <c r="E48" s="66" t="s">
        <v>160</v>
      </c>
    </row>
    <row r="49" spans="1:5" ht="13.5" customHeight="1">
      <c r="A49" s="66" t="s">
        <v>278</v>
      </c>
      <c r="B49" s="65">
        <v>6922</v>
      </c>
      <c r="C49" s="66" t="s">
        <v>279</v>
      </c>
      <c r="D49" s="65">
        <v>338</v>
      </c>
      <c r="E49" s="66" t="s">
        <v>141</v>
      </c>
    </row>
    <row r="50" spans="1:5" ht="13.5" customHeight="1">
      <c r="A50" s="66" t="s">
        <v>405</v>
      </c>
      <c r="B50" s="65">
        <v>6245</v>
      </c>
      <c r="C50" s="66" t="s">
        <v>406</v>
      </c>
      <c r="D50" s="65">
        <v>406</v>
      </c>
      <c r="E50" s="66" t="s">
        <v>77</v>
      </c>
    </row>
    <row r="51" spans="1:5" ht="13.5" customHeight="1">
      <c r="A51" s="66" t="s">
        <v>280</v>
      </c>
      <c r="B51" s="65">
        <v>6024</v>
      </c>
      <c r="C51" s="66" t="s">
        <v>281</v>
      </c>
      <c r="D51" s="65">
        <v>450</v>
      </c>
      <c r="E51" s="66" t="s">
        <v>85</v>
      </c>
    </row>
    <row r="52" spans="1:5" ht="13.5" customHeight="1">
      <c r="A52" s="66" t="s">
        <v>305</v>
      </c>
      <c r="B52" s="65">
        <v>5934</v>
      </c>
      <c r="C52" s="66" t="s">
        <v>306</v>
      </c>
      <c r="D52" s="65">
        <v>195</v>
      </c>
      <c r="E52" s="66" t="s">
        <v>102</v>
      </c>
    </row>
    <row r="53" spans="1:5" ht="13.5" customHeight="1">
      <c r="A53" s="66" t="s">
        <v>106</v>
      </c>
      <c r="B53" s="65">
        <v>5823</v>
      </c>
      <c r="C53" s="66" t="s">
        <v>107</v>
      </c>
      <c r="D53" s="65">
        <v>258</v>
      </c>
      <c r="E53" s="66" t="s">
        <v>71</v>
      </c>
    </row>
    <row r="54" spans="1:5" ht="13.5" customHeight="1">
      <c r="A54" s="66" t="s">
        <v>220</v>
      </c>
      <c r="B54" s="65">
        <v>5515</v>
      </c>
      <c r="C54" s="66" t="s">
        <v>221</v>
      </c>
      <c r="D54" s="65">
        <v>458</v>
      </c>
      <c r="E54" s="66" t="s">
        <v>71</v>
      </c>
    </row>
    <row r="55" spans="1:5" ht="13.5" customHeight="1">
      <c r="A55" s="66" t="s">
        <v>351</v>
      </c>
      <c r="B55" s="65">
        <v>5039</v>
      </c>
      <c r="C55" s="66" t="s">
        <v>352</v>
      </c>
      <c r="D55" s="65">
        <v>462</v>
      </c>
      <c r="E55" s="66" t="s">
        <v>102</v>
      </c>
    </row>
    <row r="56" spans="1:5" ht="13.5" customHeight="1">
      <c r="A56" s="66" t="s">
        <v>236</v>
      </c>
      <c r="B56" s="65">
        <v>4972</v>
      </c>
      <c r="C56" s="66" t="s">
        <v>237</v>
      </c>
      <c r="D56" s="65">
        <v>477</v>
      </c>
      <c r="E56" s="66" t="s">
        <v>85</v>
      </c>
    </row>
    <row r="57" spans="1:5" ht="13.5" customHeight="1">
      <c r="A57" s="66" t="s">
        <v>178</v>
      </c>
      <c r="B57" s="65">
        <v>4824</v>
      </c>
      <c r="C57" s="66" t="s">
        <v>179</v>
      </c>
      <c r="D57" s="65">
        <v>291</v>
      </c>
      <c r="E57" s="66" t="s">
        <v>77</v>
      </c>
    </row>
    <row r="58" spans="1:5" ht="13.5" customHeight="1">
      <c r="A58" s="66" t="s">
        <v>379</v>
      </c>
      <c r="B58" s="65">
        <v>4705</v>
      </c>
      <c r="C58" s="66" t="s">
        <v>380</v>
      </c>
      <c r="D58" s="65">
        <v>413</v>
      </c>
      <c r="E58" s="66" t="s">
        <v>141</v>
      </c>
    </row>
    <row r="59" spans="1:5" ht="13.5" customHeight="1">
      <c r="A59" s="66" t="s">
        <v>201</v>
      </c>
      <c r="B59" s="65">
        <v>4632</v>
      </c>
      <c r="C59" s="66" t="s">
        <v>202</v>
      </c>
      <c r="D59" s="65">
        <v>17</v>
      </c>
      <c r="E59" s="66" t="s">
        <v>102</v>
      </c>
    </row>
    <row r="60" spans="1:5" ht="13.5" customHeight="1">
      <c r="A60" s="66" t="s">
        <v>123</v>
      </c>
      <c r="B60" s="65">
        <v>4119</v>
      </c>
      <c r="C60" s="66" t="s">
        <v>124</v>
      </c>
      <c r="D60" s="65">
        <v>416</v>
      </c>
      <c r="E60" s="66" t="s">
        <v>77</v>
      </c>
    </row>
    <row r="61" spans="1:5" ht="13.5" customHeight="1">
      <c r="A61" s="66" t="s">
        <v>238</v>
      </c>
      <c r="B61" s="65">
        <v>3760</v>
      </c>
      <c r="C61" s="66" t="s">
        <v>239</v>
      </c>
      <c r="D61" s="65">
        <v>311</v>
      </c>
      <c r="E61" s="66" t="s">
        <v>189</v>
      </c>
    </row>
    <row r="62" spans="1:5" ht="13.5" customHeight="1">
      <c r="A62" s="66" t="s">
        <v>240</v>
      </c>
      <c r="B62" s="65">
        <v>3241</v>
      </c>
      <c r="C62" s="66" t="s">
        <v>241</v>
      </c>
      <c r="D62" s="65">
        <v>192</v>
      </c>
      <c r="E62" s="66" t="s">
        <v>85</v>
      </c>
    </row>
    <row r="63" spans="1:5" ht="13.5" customHeight="1">
      <c r="A63" s="66" t="s">
        <v>282</v>
      </c>
      <c r="B63" s="65">
        <v>3228</v>
      </c>
      <c r="C63" s="66" t="s">
        <v>283</v>
      </c>
      <c r="D63" s="65">
        <v>119</v>
      </c>
      <c r="E63" s="66" t="s">
        <v>66</v>
      </c>
    </row>
    <row r="64" spans="1:5" ht="13.5" customHeight="1">
      <c r="A64" s="66" t="s">
        <v>98</v>
      </c>
      <c r="B64" s="65">
        <v>3149</v>
      </c>
      <c r="C64" s="66" t="s">
        <v>99</v>
      </c>
      <c r="D64" s="65">
        <v>481</v>
      </c>
      <c r="E64" s="66" t="s">
        <v>71</v>
      </c>
    </row>
    <row r="65" spans="1:5" ht="13.5" customHeight="1">
      <c r="A65" s="66" t="s">
        <v>335</v>
      </c>
      <c r="B65" s="65">
        <v>2903</v>
      </c>
      <c r="C65" s="66" t="s">
        <v>336</v>
      </c>
      <c r="D65" s="65">
        <v>144</v>
      </c>
      <c r="E65" s="66" t="s">
        <v>77</v>
      </c>
    </row>
    <row r="66" spans="1:5" ht="13.5" customHeight="1">
      <c r="A66" s="66" t="s">
        <v>259</v>
      </c>
      <c r="B66" s="65">
        <v>2783</v>
      </c>
      <c r="C66" s="66" t="s">
        <v>260</v>
      </c>
      <c r="D66" s="65">
        <v>313</v>
      </c>
      <c r="E66" s="66" t="s">
        <v>102</v>
      </c>
    </row>
    <row r="67" spans="1:5" ht="13.5" customHeight="1">
      <c r="A67" s="66" t="s">
        <v>126</v>
      </c>
      <c r="B67" s="65">
        <v>2770</v>
      </c>
      <c r="C67" s="66" t="s">
        <v>127</v>
      </c>
      <c r="D67" s="65">
        <v>169</v>
      </c>
      <c r="E67" s="66" t="s">
        <v>77</v>
      </c>
    </row>
    <row r="68" spans="1:5" ht="13.5" customHeight="1">
      <c r="A68" s="66" t="s">
        <v>307</v>
      </c>
      <c r="B68" s="65">
        <v>2559</v>
      </c>
      <c r="C68" s="66" t="s">
        <v>308</v>
      </c>
      <c r="D68" s="65">
        <v>73</v>
      </c>
      <c r="E68" s="66" t="s">
        <v>77</v>
      </c>
    </row>
    <row r="69" spans="1:5" ht="13.5" customHeight="1">
      <c r="A69" s="66" t="s">
        <v>180</v>
      </c>
      <c r="B69" s="65">
        <v>2539</v>
      </c>
      <c r="C69" s="66" t="s">
        <v>181</v>
      </c>
      <c r="D69" s="65">
        <v>468</v>
      </c>
      <c r="E69" s="66" t="s">
        <v>77</v>
      </c>
    </row>
    <row r="70" spans="1:5" ht="13.5" customHeight="1">
      <c r="A70" s="66" t="s">
        <v>116</v>
      </c>
      <c r="B70" s="65">
        <v>2463</v>
      </c>
      <c r="C70" s="66" t="s">
        <v>117</v>
      </c>
      <c r="D70" s="65">
        <v>43</v>
      </c>
      <c r="E70" s="66" t="s">
        <v>85</v>
      </c>
    </row>
    <row r="71" spans="1:5" ht="13.5" customHeight="1">
      <c r="A71" s="66" t="s">
        <v>257</v>
      </c>
      <c r="B71" s="65">
        <v>2388</v>
      </c>
      <c r="C71" s="66" t="s">
        <v>258</v>
      </c>
      <c r="D71" s="65">
        <v>124</v>
      </c>
      <c r="E71" s="66" t="s">
        <v>71</v>
      </c>
    </row>
    <row r="72" spans="1:5" ht="13.5" customHeight="1">
      <c r="A72" s="66" t="s">
        <v>143</v>
      </c>
      <c r="B72" s="65">
        <v>2341</v>
      </c>
      <c r="C72" s="66" t="s">
        <v>144</v>
      </c>
      <c r="D72" s="65">
        <v>279</v>
      </c>
      <c r="E72" s="66" t="s">
        <v>141</v>
      </c>
    </row>
    <row r="73" spans="1:5" ht="13.5" customHeight="1">
      <c r="A73" s="66" t="s">
        <v>353</v>
      </c>
      <c r="B73" s="65">
        <v>2099</v>
      </c>
      <c r="C73" s="66" t="s">
        <v>354</v>
      </c>
      <c r="D73" s="65">
        <v>369</v>
      </c>
      <c r="E73" s="66" t="s">
        <v>141</v>
      </c>
    </row>
    <row r="74" spans="1:5" ht="13.5" customHeight="1">
      <c r="A74" s="66" t="s">
        <v>139</v>
      </c>
      <c r="B74" s="65">
        <v>1921</v>
      </c>
      <c r="C74" s="66" t="s">
        <v>140</v>
      </c>
      <c r="D74" s="65">
        <v>275</v>
      </c>
      <c r="E74" s="66" t="s">
        <v>141</v>
      </c>
    </row>
    <row r="75" spans="1:5" ht="13.5" customHeight="1">
      <c r="A75" s="66" t="s">
        <v>356</v>
      </c>
      <c r="B75" s="65">
        <v>1816</v>
      </c>
      <c r="C75" s="66" t="s">
        <v>357</v>
      </c>
      <c r="D75" s="65">
        <v>463</v>
      </c>
      <c r="E75" s="66" t="s">
        <v>71</v>
      </c>
    </row>
    <row r="76" spans="1:5" ht="13.5" customHeight="1">
      <c r="A76" s="66" t="s">
        <v>242</v>
      </c>
      <c r="B76" s="65">
        <v>1713</v>
      </c>
      <c r="C76" s="66" t="s">
        <v>243</v>
      </c>
      <c r="D76" s="65">
        <v>108</v>
      </c>
      <c r="E76" s="66" t="s">
        <v>85</v>
      </c>
    </row>
    <row r="77" spans="1:5" ht="13.5" customHeight="1">
      <c r="A77" s="66" t="s">
        <v>358</v>
      </c>
      <c r="B77" s="65">
        <v>1667</v>
      </c>
      <c r="C77" s="66" t="s">
        <v>359</v>
      </c>
      <c r="D77" s="65">
        <v>47</v>
      </c>
      <c r="E77" s="66" t="s">
        <v>189</v>
      </c>
    </row>
    <row r="78" spans="1:5" ht="13.5" customHeight="1">
      <c r="A78" s="66" t="s">
        <v>400</v>
      </c>
      <c r="B78" s="65">
        <v>1557</v>
      </c>
      <c r="C78" s="66" t="s">
        <v>401</v>
      </c>
      <c r="D78" s="65">
        <v>167</v>
      </c>
      <c r="E78" s="66" t="s">
        <v>77</v>
      </c>
    </row>
    <row r="79" spans="1:5" ht="13.5" customHeight="1">
      <c r="A79" s="66" t="s">
        <v>310</v>
      </c>
      <c r="B79" s="65">
        <v>1531</v>
      </c>
      <c r="C79" s="66" t="s">
        <v>311</v>
      </c>
      <c r="D79" s="65">
        <v>105</v>
      </c>
      <c r="E79" s="66" t="s">
        <v>160</v>
      </c>
    </row>
    <row r="80" spans="1:5" ht="13.5" customHeight="1">
      <c r="A80" s="66" t="s">
        <v>323</v>
      </c>
      <c r="B80" s="65">
        <v>1520</v>
      </c>
      <c r="C80" s="66" t="s">
        <v>324</v>
      </c>
      <c r="D80" s="65">
        <v>455</v>
      </c>
      <c r="E80" s="66" t="s">
        <v>85</v>
      </c>
    </row>
    <row r="81" spans="1:5" ht="13.5" customHeight="1">
      <c r="A81" s="66" t="s">
        <v>312</v>
      </c>
      <c r="B81" s="65">
        <v>1511</v>
      </c>
      <c r="C81" s="66" t="s">
        <v>313</v>
      </c>
      <c r="D81" s="65">
        <v>460</v>
      </c>
      <c r="E81" s="66" t="s">
        <v>71</v>
      </c>
    </row>
    <row r="82" spans="1:5" ht="13.5" customHeight="1">
      <c r="A82" s="66" t="s">
        <v>337</v>
      </c>
      <c r="B82" s="65">
        <v>1510</v>
      </c>
      <c r="C82" s="66" t="s">
        <v>338</v>
      </c>
      <c r="D82" s="65">
        <v>424</v>
      </c>
      <c r="E82" s="66" t="s">
        <v>77</v>
      </c>
    </row>
    <row r="83" spans="1:5" ht="13.5" customHeight="1">
      <c r="A83" s="66" t="s">
        <v>182</v>
      </c>
      <c r="B83" s="65">
        <v>1485</v>
      </c>
      <c r="C83" s="66" t="s">
        <v>183</v>
      </c>
      <c r="D83" s="65">
        <v>27</v>
      </c>
      <c r="E83" s="66" t="s">
        <v>77</v>
      </c>
    </row>
    <row r="84" spans="1:5" ht="13.5" customHeight="1">
      <c r="A84" s="66" t="s">
        <v>314</v>
      </c>
      <c r="B84" s="65">
        <v>1461</v>
      </c>
      <c r="C84" s="66" t="s">
        <v>315</v>
      </c>
      <c r="D84" s="65">
        <v>461</v>
      </c>
      <c r="E84" s="66" t="s">
        <v>71</v>
      </c>
    </row>
    <row r="85" spans="1:5" ht="13.5" customHeight="1">
      <c r="A85" s="66" t="s">
        <v>360</v>
      </c>
      <c r="B85" s="65">
        <v>1422</v>
      </c>
      <c r="C85" s="66" t="s">
        <v>361</v>
      </c>
      <c r="D85" s="65">
        <v>464</v>
      </c>
      <c r="E85" s="66" t="s">
        <v>85</v>
      </c>
    </row>
    <row r="86" spans="1:5" ht="13.5" customHeight="1">
      <c r="A86" s="66" t="s">
        <v>214</v>
      </c>
      <c r="B86" s="65">
        <v>1262</v>
      </c>
      <c r="C86" s="66" t="s">
        <v>215</v>
      </c>
      <c r="D86" s="65">
        <v>177</v>
      </c>
      <c r="E86" s="66" t="s">
        <v>77</v>
      </c>
    </row>
    <row r="87" spans="1:5" ht="13.5" customHeight="1">
      <c r="A87" s="66" t="s">
        <v>402</v>
      </c>
      <c r="B87" s="65">
        <v>1258</v>
      </c>
      <c r="C87" s="66" t="s">
        <v>403</v>
      </c>
      <c r="D87" s="65">
        <v>399</v>
      </c>
      <c r="E87" s="66" t="s">
        <v>77</v>
      </c>
    </row>
    <row r="88" spans="1:5" ht="13.5" customHeight="1">
      <c r="A88" s="66" t="s">
        <v>244</v>
      </c>
      <c r="B88" s="65">
        <v>1214</v>
      </c>
      <c r="C88" s="66" t="s">
        <v>245</v>
      </c>
      <c r="D88" s="65">
        <v>312</v>
      </c>
      <c r="E88" s="66" t="s">
        <v>189</v>
      </c>
    </row>
    <row r="89" spans="1:5" ht="13.5" customHeight="1">
      <c r="A89" s="66" t="s">
        <v>263</v>
      </c>
      <c r="B89" s="65">
        <v>1213</v>
      </c>
      <c r="C89" s="66" t="s">
        <v>264</v>
      </c>
      <c r="D89" s="65">
        <v>322</v>
      </c>
      <c r="E89" s="66" t="s">
        <v>85</v>
      </c>
    </row>
    <row r="90" spans="1:5" ht="13.5" customHeight="1">
      <c r="A90" s="66" t="s">
        <v>216</v>
      </c>
      <c r="B90" s="65">
        <v>1206</v>
      </c>
      <c r="C90" s="66" t="s">
        <v>217</v>
      </c>
      <c r="D90" s="65">
        <v>457</v>
      </c>
      <c r="E90" s="66" t="s">
        <v>189</v>
      </c>
    </row>
    <row r="91" spans="1:5" ht="13.5" customHeight="1">
      <c r="A91" s="66" t="s">
        <v>253</v>
      </c>
      <c r="B91" s="65">
        <v>1158</v>
      </c>
      <c r="C91" s="66" t="s">
        <v>254</v>
      </c>
      <c r="D91" s="65">
        <v>95</v>
      </c>
      <c r="E91" s="66" t="s">
        <v>71</v>
      </c>
    </row>
    <row r="92" spans="1:5" ht="13.5" customHeight="1">
      <c r="A92" s="66" t="s">
        <v>246</v>
      </c>
      <c r="B92" s="65">
        <v>1148</v>
      </c>
      <c r="C92" s="66" t="s">
        <v>247</v>
      </c>
      <c r="D92" s="65">
        <v>476</v>
      </c>
      <c r="E92" s="66" t="s">
        <v>85</v>
      </c>
    </row>
    <row r="93" spans="1:5" ht="13.5" customHeight="1">
      <c r="A93" s="66" t="s">
        <v>288</v>
      </c>
      <c r="B93" s="65">
        <v>1096</v>
      </c>
      <c r="C93" s="66" t="s">
        <v>289</v>
      </c>
      <c r="D93" s="65">
        <v>340</v>
      </c>
      <c r="E93" s="66" t="s">
        <v>102</v>
      </c>
    </row>
    <row r="94" spans="1:5" ht="13.5" customHeight="1">
      <c r="A94" s="66" t="s">
        <v>185</v>
      </c>
      <c r="B94" s="65">
        <v>1079</v>
      </c>
      <c r="C94" s="66" t="s">
        <v>186</v>
      </c>
      <c r="D94" s="65">
        <v>185</v>
      </c>
      <c r="E94" s="66" t="s">
        <v>77</v>
      </c>
    </row>
    <row r="95" spans="1:5" ht="13.5" customHeight="1">
      <c r="A95" s="66" t="s">
        <v>187</v>
      </c>
      <c r="B95" s="65">
        <v>1073</v>
      </c>
      <c r="C95" s="66" t="s">
        <v>188</v>
      </c>
      <c r="D95" s="65">
        <v>158</v>
      </c>
      <c r="E95" s="66" t="s">
        <v>189</v>
      </c>
    </row>
    <row r="96" spans="1:5" ht="13.5" customHeight="1">
      <c r="A96" s="66" t="s">
        <v>339</v>
      </c>
      <c r="B96" s="65">
        <v>1066</v>
      </c>
      <c r="C96" s="66" t="s">
        <v>340</v>
      </c>
      <c r="D96" s="65">
        <v>125</v>
      </c>
      <c r="E96" s="66" t="s">
        <v>85</v>
      </c>
    </row>
    <row r="97" spans="1:5" ht="13.5" customHeight="1">
      <c r="A97" s="66" t="s">
        <v>290</v>
      </c>
      <c r="B97" s="65">
        <v>1039</v>
      </c>
      <c r="C97" s="66" t="s">
        <v>291</v>
      </c>
      <c r="D97" s="65">
        <v>451</v>
      </c>
      <c r="E97" s="66" t="s">
        <v>141</v>
      </c>
    </row>
    <row r="98" spans="1:5" ht="13.5" customHeight="1">
      <c r="A98" s="66" t="s">
        <v>249</v>
      </c>
      <c r="B98" s="65">
        <v>1028</v>
      </c>
      <c r="C98" s="66" t="s">
        <v>250</v>
      </c>
      <c r="D98" s="65">
        <v>307</v>
      </c>
      <c r="E98" s="66" t="s">
        <v>189</v>
      </c>
    </row>
    <row r="99" spans="1:5" ht="13.5" customHeight="1">
      <c r="A99" s="66" t="s">
        <v>190</v>
      </c>
      <c r="B99" s="65">
        <v>1006</v>
      </c>
      <c r="C99" s="66" t="s">
        <v>191</v>
      </c>
      <c r="D99" s="65">
        <v>469</v>
      </c>
      <c r="E99" s="66" t="s">
        <v>85</v>
      </c>
    </row>
    <row r="100" spans="1:5" ht="13.5" customHeight="1">
      <c r="A100" s="66" t="s">
        <v>325</v>
      </c>
      <c r="B100" s="65">
        <v>958</v>
      </c>
      <c r="C100" s="66" t="s">
        <v>326</v>
      </c>
      <c r="D100" s="65">
        <v>456</v>
      </c>
      <c r="E100" s="66" t="s">
        <v>102</v>
      </c>
    </row>
    <row r="101" spans="1:5" ht="13.5" customHeight="1">
      <c r="A101" s="66" t="s">
        <v>341</v>
      </c>
      <c r="B101" s="65">
        <v>923</v>
      </c>
      <c r="C101" s="66" t="s">
        <v>342</v>
      </c>
      <c r="D101" s="65">
        <v>140</v>
      </c>
      <c r="E101" s="66" t="s">
        <v>77</v>
      </c>
    </row>
    <row r="102" spans="1:5" ht="13.5" customHeight="1">
      <c r="A102" s="66" t="s">
        <v>251</v>
      </c>
      <c r="B102" s="65">
        <v>914</v>
      </c>
      <c r="C102" s="66" t="s">
        <v>252</v>
      </c>
      <c r="D102" s="65">
        <v>160</v>
      </c>
      <c r="E102" s="66" t="s">
        <v>85</v>
      </c>
    </row>
    <row r="103" spans="1:5" ht="13.5" customHeight="1">
      <c r="A103" s="66" t="s">
        <v>192</v>
      </c>
      <c r="B103" s="65">
        <v>888</v>
      </c>
      <c r="C103" s="66" t="s">
        <v>193</v>
      </c>
      <c r="D103" s="65">
        <v>437</v>
      </c>
      <c r="E103" s="66" t="s">
        <v>77</v>
      </c>
    </row>
    <row r="104" spans="1:5" ht="13.5" customHeight="1">
      <c r="A104" s="66" t="s">
        <v>194</v>
      </c>
      <c r="B104" s="65">
        <v>870</v>
      </c>
      <c r="C104" s="66" t="s">
        <v>195</v>
      </c>
      <c r="D104" s="65">
        <v>445</v>
      </c>
      <c r="E104" s="66" t="s">
        <v>77</v>
      </c>
    </row>
    <row r="105" spans="1:5" ht="13.5" customHeight="1">
      <c r="A105" s="66" t="s">
        <v>148</v>
      </c>
      <c r="B105" s="65">
        <v>802</v>
      </c>
      <c r="C105" s="66" t="s">
        <v>149</v>
      </c>
      <c r="D105" s="65">
        <v>211</v>
      </c>
      <c r="E105" s="66" t="s">
        <v>85</v>
      </c>
    </row>
    <row r="106" spans="1:5" ht="13.5" customHeight="1">
      <c r="A106" s="66" t="s">
        <v>407</v>
      </c>
      <c r="B106" s="65">
        <v>783</v>
      </c>
      <c r="C106" s="66" t="s">
        <v>408</v>
      </c>
      <c r="D106" s="65">
        <v>408</v>
      </c>
      <c r="E106" s="66" t="s">
        <v>189</v>
      </c>
    </row>
    <row r="107" spans="1:5" ht="13.5" customHeight="1">
      <c r="A107" s="66" t="s">
        <v>130</v>
      </c>
      <c r="B107" s="65">
        <v>782</v>
      </c>
      <c r="C107" s="66" t="s">
        <v>131</v>
      </c>
      <c r="D107" s="65">
        <v>145</v>
      </c>
      <c r="E107" s="66" t="s">
        <v>77</v>
      </c>
    </row>
    <row r="108" spans="1:5" ht="13.5" customHeight="1">
      <c r="A108" s="66" t="s">
        <v>108</v>
      </c>
      <c r="B108" s="65">
        <v>780</v>
      </c>
      <c r="C108" s="66" t="s">
        <v>109</v>
      </c>
      <c r="D108" s="65">
        <v>209</v>
      </c>
      <c r="E108" s="66" t="s">
        <v>66</v>
      </c>
    </row>
    <row r="109" spans="1:5" ht="13.5" customHeight="1">
      <c r="A109" s="66" t="s">
        <v>381</v>
      </c>
      <c r="B109" s="65">
        <v>692</v>
      </c>
      <c r="C109" s="66" t="s">
        <v>382</v>
      </c>
      <c r="D109" s="65">
        <v>34</v>
      </c>
      <c r="E109" s="66" t="s">
        <v>66</v>
      </c>
    </row>
    <row r="110" spans="1:5" ht="13.5" customHeight="1">
      <c r="A110" s="66" t="s">
        <v>150</v>
      </c>
      <c r="B110" s="65">
        <v>689</v>
      </c>
      <c r="C110" s="66" t="s">
        <v>151</v>
      </c>
      <c r="D110" s="65">
        <v>174</v>
      </c>
      <c r="E110" s="66" t="s">
        <v>85</v>
      </c>
    </row>
    <row r="111" spans="1:5" ht="13.5" customHeight="1">
      <c r="A111" s="66" t="s">
        <v>152</v>
      </c>
      <c r="B111" s="65">
        <v>686</v>
      </c>
      <c r="C111" s="66" t="s">
        <v>153</v>
      </c>
      <c r="D111" s="65">
        <v>268</v>
      </c>
      <c r="E111" s="66" t="s">
        <v>85</v>
      </c>
    </row>
    <row r="112" spans="1:5" ht="13.5" customHeight="1">
      <c r="A112" s="66" t="s">
        <v>154</v>
      </c>
      <c r="B112" s="65">
        <v>675</v>
      </c>
      <c r="C112" s="66" t="s">
        <v>155</v>
      </c>
      <c r="D112" s="65">
        <v>280</v>
      </c>
      <c r="E112" s="66" t="s">
        <v>85</v>
      </c>
    </row>
    <row r="113" spans="1:5" ht="13.5" customHeight="1">
      <c r="A113" s="66" t="s">
        <v>294</v>
      </c>
      <c r="B113" s="65">
        <v>668</v>
      </c>
      <c r="C113" s="66" t="s">
        <v>295</v>
      </c>
      <c r="D113" s="65">
        <v>452</v>
      </c>
      <c r="E113" s="66" t="s">
        <v>189</v>
      </c>
    </row>
    <row r="114" spans="1:5" ht="13.5" customHeight="1">
      <c r="A114" s="66" t="s">
        <v>265</v>
      </c>
      <c r="B114" s="65">
        <v>619</v>
      </c>
      <c r="C114" s="66" t="s">
        <v>266</v>
      </c>
      <c r="D114" s="65">
        <v>149</v>
      </c>
      <c r="E114" s="66" t="s">
        <v>85</v>
      </c>
    </row>
    <row r="115" spans="1:5" ht="13.5" customHeight="1">
      <c r="A115" s="66" t="s">
        <v>267</v>
      </c>
      <c r="B115" s="65">
        <v>610</v>
      </c>
      <c r="C115" s="66" t="s">
        <v>268</v>
      </c>
      <c r="D115" s="65">
        <v>321</v>
      </c>
      <c r="E115" s="66" t="s">
        <v>189</v>
      </c>
    </row>
    <row r="116" spans="1:5" ht="13.5" customHeight="1">
      <c r="A116" s="66" t="s">
        <v>132</v>
      </c>
      <c r="B116" s="65">
        <v>581</v>
      </c>
      <c r="C116" s="66" t="s">
        <v>133</v>
      </c>
      <c r="D116" s="65">
        <v>265</v>
      </c>
      <c r="E116" s="66" t="s">
        <v>85</v>
      </c>
    </row>
    <row r="117" spans="1:5" ht="13.5" customHeight="1">
      <c r="A117" s="66" t="s">
        <v>362</v>
      </c>
      <c r="B117" s="65">
        <v>574</v>
      </c>
      <c r="C117" s="66" t="s">
        <v>363</v>
      </c>
      <c r="D117" s="65">
        <v>465</v>
      </c>
      <c r="E117" s="66" t="s">
        <v>66</v>
      </c>
    </row>
    <row r="118" spans="1:5" ht="13.5" customHeight="1">
      <c r="A118" s="66" t="s">
        <v>196</v>
      </c>
      <c r="B118" s="65">
        <v>557</v>
      </c>
      <c r="C118" s="66" t="s">
        <v>197</v>
      </c>
      <c r="D118" s="65">
        <v>470</v>
      </c>
      <c r="E118" s="66" t="s">
        <v>77</v>
      </c>
    </row>
    <row r="119" spans="1:5" ht="13.5" customHeight="1">
      <c r="A119" s="66" t="s">
        <v>156</v>
      </c>
      <c r="B119" s="65">
        <v>546</v>
      </c>
      <c r="C119" s="66" t="s">
        <v>157</v>
      </c>
      <c r="D119" s="65">
        <v>278</v>
      </c>
      <c r="E119" s="66" t="s">
        <v>85</v>
      </c>
    </row>
    <row r="120" spans="1:5" ht="13.5" customHeight="1">
      <c r="A120" s="66" t="s">
        <v>255</v>
      </c>
      <c r="B120" s="65">
        <v>523</v>
      </c>
      <c r="C120" s="66" t="s">
        <v>256</v>
      </c>
      <c r="D120" s="65">
        <v>475</v>
      </c>
      <c r="E120" s="66" t="s">
        <v>85</v>
      </c>
    </row>
    <row r="121" spans="1:5" ht="13.5" customHeight="1">
      <c r="A121" s="66" t="s">
        <v>199</v>
      </c>
      <c r="B121" s="65">
        <v>466</v>
      </c>
      <c r="C121" s="66" t="s">
        <v>200</v>
      </c>
      <c r="D121" s="65">
        <v>439</v>
      </c>
      <c r="E121" s="66" t="s">
        <v>85</v>
      </c>
    </row>
    <row r="122" spans="1:5" ht="13.5" customHeight="1">
      <c r="A122" s="66" t="s">
        <v>222</v>
      </c>
      <c r="B122" s="65">
        <v>416</v>
      </c>
      <c r="C122" s="66" t="s">
        <v>223</v>
      </c>
      <c r="D122" s="65">
        <v>459</v>
      </c>
      <c r="E122" s="66" t="s">
        <v>141</v>
      </c>
    </row>
    <row r="123" spans="1:5" ht="13.5" customHeight="1">
      <c r="A123" s="66" t="s">
        <v>343</v>
      </c>
      <c r="B123" s="65">
        <v>369</v>
      </c>
      <c r="C123" s="66" t="s">
        <v>344</v>
      </c>
      <c r="D123" s="65">
        <v>354</v>
      </c>
      <c r="E123" s="66" t="s">
        <v>85</v>
      </c>
    </row>
    <row r="124" spans="1:5" ht="13.5" customHeight="1">
      <c r="A124" s="66" t="s">
        <v>162</v>
      </c>
      <c r="B124" s="65">
        <v>366</v>
      </c>
      <c r="C124" s="66" t="s">
        <v>163</v>
      </c>
      <c r="D124" s="65">
        <v>277</v>
      </c>
      <c r="E124" s="66" t="s">
        <v>85</v>
      </c>
    </row>
    <row r="125" spans="1:5" ht="13.5" customHeight="1">
      <c r="A125" s="66" t="s">
        <v>164</v>
      </c>
      <c r="B125" s="65">
        <v>342</v>
      </c>
      <c r="C125" s="66" t="s">
        <v>165</v>
      </c>
      <c r="D125" s="65">
        <v>271</v>
      </c>
      <c r="E125" s="66" t="s">
        <v>141</v>
      </c>
    </row>
    <row r="126" spans="1:5" ht="13.5" customHeight="1">
      <c r="A126" s="66" t="s">
        <v>204</v>
      </c>
      <c r="B126" s="65">
        <v>286</v>
      </c>
      <c r="C126" s="66" t="s">
        <v>205</v>
      </c>
      <c r="D126" s="65">
        <v>471</v>
      </c>
      <c r="E126" s="66" t="s">
        <v>189</v>
      </c>
    </row>
    <row r="127" spans="1:5" ht="13.5" customHeight="1">
      <c r="A127" s="66" t="s">
        <v>206</v>
      </c>
      <c r="B127" s="65">
        <v>280</v>
      </c>
      <c r="C127" s="66" t="s">
        <v>207</v>
      </c>
      <c r="D127" s="65">
        <v>148</v>
      </c>
      <c r="E127" s="66" t="s">
        <v>77</v>
      </c>
    </row>
    <row r="128" spans="1:5" ht="13.5" customHeight="1">
      <c r="A128" s="66" t="s">
        <v>345</v>
      </c>
      <c r="B128" s="65">
        <v>262</v>
      </c>
      <c r="C128" s="66" t="s">
        <v>346</v>
      </c>
      <c r="D128" s="65">
        <v>358</v>
      </c>
      <c r="E128" s="66" t="s">
        <v>71</v>
      </c>
    </row>
    <row r="129" spans="1:5" ht="13.5" customHeight="1">
      <c r="A129" s="66" t="s">
        <v>208</v>
      </c>
      <c r="B129" s="65">
        <v>244</v>
      </c>
      <c r="C129" s="66" t="s">
        <v>209</v>
      </c>
      <c r="D129" s="65">
        <v>91</v>
      </c>
      <c r="E129" s="66" t="s">
        <v>189</v>
      </c>
    </row>
    <row r="130" spans="1:5" ht="13.5" customHeight="1">
      <c r="A130" s="66" t="s">
        <v>347</v>
      </c>
      <c r="B130" s="65">
        <v>230</v>
      </c>
      <c r="C130" s="66" t="s">
        <v>348</v>
      </c>
      <c r="D130" s="65">
        <v>492</v>
      </c>
      <c r="E130" s="66" t="s">
        <v>141</v>
      </c>
    </row>
    <row r="131" spans="1:5" ht="13.5" customHeight="1">
      <c r="A131" s="66" t="s">
        <v>368</v>
      </c>
      <c r="B131" s="65">
        <v>124</v>
      </c>
      <c r="C131" s="66" t="s">
        <v>369</v>
      </c>
      <c r="D131" s="65">
        <v>208</v>
      </c>
      <c r="E131" s="66" t="s">
        <v>71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">
      <selection activeCell="A2" sqref="A2"/>
    </sheetView>
  </sheetViews>
  <sheetFormatPr defaultColWidth="11.421875" defaultRowHeight="12.75"/>
  <cols>
    <col min="1" max="1" width="20.140625" style="0" customWidth="1"/>
    <col min="2" max="2" width="10.00390625" style="1" customWidth="1"/>
    <col min="3" max="3" width="10.00390625" style="24" customWidth="1"/>
    <col min="4" max="4" width="8.7109375" style="24" customWidth="1"/>
    <col min="5" max="5" width="7.140625" style="0" customWidth="1"/>
    <col min="6" max="6" width="18.140625" style="0" customWidth="1"/>
    <col min="7" max="16384" width="9.140625" style="0" customWidth="1"/>
  </cols>
  <sheetData>
    <row r="1" ht="12.75">
      <c r="A1" s="46" t="s">
        <v>51</v>
      </c>
    </row>
    <row r="3" ht="12.75">
      <c r="A3" t="s">
        <v>516</v>
      </c>
    </row>
    <row r="4" spans="1:5" ht="12.75">
      <c r="A4" s="34" t="str">
        <f>+tabla1a!A5</f>
        <v>Autonomía</v>
      </c>
      <c r="B4" s="142" t="s">
        <v>484</v>
      </c>
      <c r="C4" s="143" t="s">
        <v>37</v>
      </c>
      <c r="D4" s="168" t="s">
        <v>469</v>
      </c>
      <c r="E4" s="169"/>
    </row>
    <row r="5" spans="1:5" ht="12.75">
      <c r="A5" s="35" t="str">
        <f>+tabla1a!A6</f>
        <v>Andalucía</v>
      </c>
      <c r="B5" s="41">
        <f>+tabla1a!B6</f>
        <v>22</v>
      </c>
      <c r="C5" s="144">
        <f>+autonomías!E3</f>
        <v>8059461</v>
      </c>
      <c r="D5" s="145">
        <f>+ROUND(C5/B5,0)</f>
        <v>366339</v>
      </c>
      <c r="E5" s="153">
        <f>+D5*100/$D$24</f>
        <v>162.90493998995015</v>
      </c>
    </row>
    <row r="6" spans="1:6" ht="12.75">
      <c r="A6" s="36" t="str">
        <f>+tabla1a!A7</f>
        <v>Aragón</v>
      </c>
      <c r="B6" s="42">
        <f>+tabla1a!B7</f>
        <v>10</v>
      </c>
      <c r="C6" s="146">
        <f>+autonomías!E4</f>
        <v>1296655</v>
      </c>
      <c r="D6" s="147">
        <f aca="true" t="shared" si="0" ref="D6:D24">+ROUND(C6/B6,0)</f>
        <v>129666</v>
      </c>
      <c r="E6" s="154">
        <f aca="true" t="shared" si="1" ref="E6:E24">+D6*100/$D$24</f>
        <v>57.66034178380374</v>
      </c>
      <c r="F6" s="25"/>
    </row>
    <row r="7" spans="1:6" ht="12.75">
      <c r="A7" s="36" t="str">
        <f>+tabla1a!A8</f>
        <v>Asturias</v>
      </c>
      <c r="B7" s="42">
        <f>+tabla1a!B8</f>
        <v>8</v>
      </c>
      <c r="C7" s="146">
        <f>+autonomías!E5</f>
        <v>1074862</v>
      </c>
      <c r="D7" s="147">
        <f t="shared" si="0"/>
        <v>134358</v>
      </c>
      <c r="E7" s="154">
        <f t="shared" si="1"/>
        <v>59.74679716647619</v>
      </c>
      <c r="F7" s="25"/>
    </row>
    <row r="8" spans="1:6" ht="12.75">
      <c r="A8" s="36" t="str">
        <f>+tabla1a!A9</f>
        <v>Balears (Illes)</v>
      </c>
      <c r="B8" s="42">
        <f>+tabla1a!B9</f>
        <v>8</v>
      </c>
      <c r="C8" s="146">
        <f>+autonomías!E6</f>
        <v>1030650</v>
      </c>
      <c r="D8" s="147">
        <f t="shared" si="0"/>
        <v>128831</v>
      </c>
      <c r="E8" s="154">
        <f t="shared" si="1"/>
        <v>57.28903098999906</v>
      </c>
      <c r="F8" s="25"/>
    </row>
    <row r="9" spans="1:6" ht="12.75">
      <c r="A9" s="36" t="str">
        <f>+tabla1a!A10</f>
        <v>Canarias</v>
      </c>
      <c r="B9" s="42">
        <f>+tabla1a!B10</f>
        <v>10</v>
      </c>
      <c r="C9" s="146">
        <f>+autonomías!E7</f>
        <v>2025951</v>
      </c>
      <c r="D9" s="147">
        <f t="shared" si="0"/>
        <v>202595</v>
      </c>
      <c r="E9" s="154">
        <f t="shared" si="1"/>
        <v>90.090670983062</v>
      </c>
      <c r="F9" s="25"/>
    </row>
    <row r="10" spans="1:6" ht="12.75">
      <c r="A10" s="36" t="str">
        <f>+tabla1a!A11</f>
        <v>Cantabria</v>
      </c>
      <c r="B10" s="42">
        <f>+tabla1a!B11</f>
        <v>8</v>
      </c>
      <c r="C10" s="146">
        <f>+autonomías!E8</f>
        <v>572824</v>
      </c>
      <c r="D10" s="147">
        <f t="shared" si="0"/>
        <v>71603</v>
      </c>
      <c r="E10" s="154">
        <f t="shared" si="1"/>
        <v>31.840678765024748</v>
      </c>
      <c r="F10" s="25"/>
    </row>
    <row r="11" spans="1:5" ht="12.75">
      <c r="A11" s="36" t="str">
        <f>+tabla1a!A12</f>
        <v>Castilla y León</v>
      </c>
      <c r="B11" s="42">
        <f>+tabla1a!B12</f>
        <v>18</v>
      </c>
      <c r="C11" s="146">
        <f>+autonomías!E9</f>
        <v>2528417</v>
      </c>
      <c r="D11" s="147">
        <f t="shared" si="0"/>
        <v>140468</v>
      </c>
      <c r="E11" s="154">
        <f t="shared" si="1"/>
        <v>62.4638138732385</v>
      </c>
    </row>
    <row r="12" spans="1:6" ht="12.75">
      <c r="A12" s="36" t="str">
        <f>+tabla1a!A13</f>
        <v>Castilla-La Mancha</v>
      </c>
      <c r="B12" s="42">
        <f>+tabla1a!B13</f>
        <v>13</v>
      </c>
      <c r="C12" s="146">
        <f>+autonomías!E10</f>
        <v>1977304</v>
      </c>
      <c r="D12" s="147">
        <f t="shared" si="0"/>
        <v>152100</v>
      </c>
      <c r="E12" s="154">
        <f t="shared" si="1"/>
        <v>67.63637333855095</v>
      </c>
      <c r="F12" s="24"/>
    </row>
    <row r="13" spans="1:6" ht="12.75">
      <c r="A13" s="36" t="str">
        <f>+tabla1a!A14</f>
        <v>Cataluña</v>
      </c>
      <c r="B13" s="42">
        <f>+tabla1a!B14</f>
        <v>17</v>
      </c>
      <c r="C13" s="146">
        <f>+autonomías!E11</f>
        <v>7210508</v>
      </c>
      <c r="D13" s="147">
        <f t="shared" si="0"/>
        <v>424148</v>
      </c>
      <c r="E13" s="154">
        <f t="shared" si="1"/>
        <v>188.61165337803885</v>
      </c>
      <c r="F13" s="25"/>
    </row>
    <row r="14" spans="1:6" ht="12.75">
      <c r="A14" s="36" t="str">
        <f>+tabla1a!A15</f>
        <v>C. Valenciana</v>
      </c>
      <c r="B14" s="42">
        <f>+tabla1a!B15</f>
        <v>14</v>
      </c>
      <c r="C14" s="146">
        <f>+autonomías!E12</f>
        <v>4885029</v>
      </c>
      <c r="D14" s="147">
        <f t="shared" si="0"/>
        <v>348931</v>
      </c>
      <c r="E14" s="154">
        <f t="shared" si="1"/>
        <v>155.16388813539726</v>
      </c>
      <c r="F14" s="25"/>
    </row>
    <row r="15" spans="1:6" ht="12.75">
      <c r="A15" s="36" t="str">
        <f>+tabla1a!A16</f>
        <v>Extremadura</v>
      </c>
      <c r="B15" s="42">
        <f>+tabla1a!B16</f>
        <v>9</v>
      </c>
      <c r="C15" s="146">
        <f>+autonomías!E13</f>
        <v>1089990</v>
      </c>
      <c r="D15" s="147">
        <f t="shared" si="0"/>
        <v>121110</v>
      </c>
      <c r="E15" s="154">
        <f t="shared" si="1"/>
        <v>53.85562902716572</v>
      </c>
      <c r="F15" s="25"/>
    </row>
    <row r="16" spans="1:6" ht="12.75">
      <c r="A16" s="36" t="str">
        <f>+tabla1a!A17</f>
        <v>Galicia</v>
      </c>
      <c r="B16" s="42">
        <f>+tabla1a!B17</f>
        <v>13</v>
      </c>
      <c r="C16" s="146">
        <f>+autonomías!E14</f>
        <v>2772533</v>
      </c>
      <c r="D16" s="147">
        <f t="shared" si="0"/>
        <v>213272</v>
      </c>
      <c r="E16" s="154">
        <f t="shared" si="1"/>
        <v>94.83855762432242</v>
      </c>
      <c r="F16" s="25"/>
    </row>
    <row r="17" spans="1:5" ht="12.75">
      <c r="A17" s="36" t="str">
        <f>+tabla1a!A18</f>
        <v>Madrid</v>
      </c>
      <c r="B17" s="42">
        <f>+tabla1a!B18</f>
        <v>13</v>
      </c>
      <c r="C17" s="146">
        <f>+autonomías!E15</f>
        <v>6081689</v>
      </c>
      <c r="D17" s="147">
        <f t="shared" si="0"/>
        <v>467822</v>
      </c>
      <c r="E17" s="154">
        <f t="shared" si="1"/>
        <v>208.03276428657188</v>
      </c>
    </row>
    <row r="18" spans="1:6" ht="12.75">
      <c r="A18" s="36" t="str">
        <f>+tabla1a!A19</f>
        <v>Murcia</v>
      </c>
      <c r="B18" s="42">
        <f>+tabla1a!B19</f>
        <v>8</v>
      </c>
      <c r="C18" s="146">
        <f>+autonomías!E16</f>
        <v>1392117</v>
      </c>
      <c r="D18" s="147">
        <f t="shared" si="0"/>
        <v>174015</v>
      </c>
      <c r="E18" s="154">
        <f t="shared" si="1"/>
        <v>77.38161411247826</v>
      </c>
      <c r="F18" s="24"/>
    </row>
    <row r="19" spans="1:5" ht="12.75">
      <c r="A19" s="36" t="str">
        <f>+tabla1a!A20</f>
        <v>Navarra</v>
      </c>
      <c r="B19" s="42">
        <f>+tabla1a!B20</f>
        <v>8</v>
      </c>
      <c r="C19" s="146">
        <f>+autonomías!E17</f>
        <v>605876</v>
      </c>
      <c r="D19" s="147">
        <f t="shared" si="0"/>
        <v>75735</v>
      </c>
      <c r="E19" s="154">
        <f t="shared" si="1"/>
        <v>33.67811133987611</v>
      </c>
    </row>
    <row r="20" spans="1:5" ht="12.75">
      <c r="A20" s="36" t="str">
        <f>+tabla1a!A22</f>
        <v>País Vasco</v>
      </c>
      <c r="B20" s="42">
        <f>+tabla1a!B22</f>
        <v>11</v>
      </c>
      <c r="C20" s="146">
        <f>+autonomías!E18</f>
        <v>2141860</v>
      </c>
      <c r="D20" s="147">
        <f t="shared" si="0"/>
        <v>194715</v>
      </c>
      <c r="E20" s="154">
        <f t="shared" si="1"/>
        <v>86.58656433015088</v>
      </c>
    </row>
    <row r="21" spans="1:5" ht="12.75">
      <c r="A21" s="36" t="str">
        <f>+tabla1a!A21</f>
        <v>Rioja (La)</v>
      </c>
      <c r="B21" s="42">
        <f>+tabla1a!B21</f>
        <v>7</v>
      </c>
      <c r="C21" s="146">
        <f>+autonomías!E19</f>
        <v>308968</v>
      </c>
      <c r="D21" s="147">
        <f t="shared" si="0"/>
        <v>44138</v>
      </c>
      <c r="E21" s="154">
        <f t="shared" si="1"/>
        <v>19.627444092156225</v>
      </c>
    </row>
    <row r="22" spans="1:5" ht="12.75">
      <c r="A22" s="36" t="str">
        <f>+tabla1a!A23</f>
        <v>Ceuta</v>
      </c>
      <c r="B22" s="42">
        <f>+tabla1a!B23</f>
        <v>2</v>
      </c>
      <c r="C22" s="146">
        <f>+autonomías!E20</f>
        <v>76603</v>
      </c>
      <c r="D22" s="147">
        <f t="shared" si="0"/>
        <v>38302</v>
      </c>
      <c r="E22" s="154">
        <f t="shared" si="1"/>
        <v>17.032270687792103</v>
      </c>
    </row>
    <row r="23" spans="1:5" ht="12.75">
      <c r="A23" s="37" t="str">
        <f>+tabla1a!A24</f>
        <v>Melilla</v>
      </c>
      <c r="B23" s="43">
        <f>+tabla1a!B24</f>
        <v>2</v>
      </c>
      <c r="C23" s="148">
        <f>+autonomías!E21</f>
        <v>69440</v>
      </c>
      <c r="D23" s="149">
        <f t="shared" si="0"/>
        <v>34720</v>
      </c>
      <c r="E23" s="155">
        <f t="shared" si="1"/>
        <v>15.439414084907884</v>
      </c>
    </row>
    <row r="24" spans="1:5" ht="12.75">
      <c r="A24" s="34" t="str">
        <f>+tabla1a!A25</f>
        <v>TOTAL:</v>
      </c>
      <c r="B24" s="44">
        <f>SUM(B5:B23)</f>
        <v>201</v>
      </c>
      <c r="C24" s="150">
        <f>SUM(C5:C23)</f>
        <v>45200737</v>
      </c>
      <c r="D24" s="151">
        <f t="shared" si="0"/>
        <v>224879</v>
      </c>
      <c r="E24" s="156">
        <f t="shared" si="1"/>
        <v>100</v>
      </c>
    </row>
    <row r="26" spans="1:4" ht="25.5" customHeight="1">
      <c r="A26" s="164" t="s">
        <v>49</v>
      </c>
      <c r="B26" s="164"/>
      <c r="C26" s="164"/>
      <c r="D26" s="164"/>
    </row>
    <row r="28" ht="12.75" hidden="1">
      <c r="D28" s="152">
        <v>0.5</v>
      </c>
    </row>
    <row r="29" spans="1:5" ht="12.75">
      <c r="A29" s="25" t="s">
        <v>517</v>
      </c>
      <c r="B29" s="1">
        <f>+MAX(B5:B21)</f>
        <v>22</v>
      </c>
      <c r="C29" s="24">
        <f>+MAX(C5:C21)</f>
        <v>8059461</v>
      </c>
      <c r="D29" s="24">
        <f>+MAX(D5:D21)</f>
        <v>467822</v>
      </c>
      <c r="E29" s="157">
        <f>+MAX(E5:E21)</f>
        <v>208.03276428657188</v>
      </c>
    </row>
    <row r="30" spans="1:5" ht="12.75">
      <c r="A30" s="25" t="s">
        <v>36</v>
      </c>
      <c r="B30" s="1">
        <f>+MIN(B5:B21)</f>
        <v>7</v>
      </c>
      <c r="C30" s="24">
        <f>+MIN(C5:C21)</f>
        <v>308968</v>
      </c>
      <c r="D30" s="24">
        <f>+MIN(D5:D21)</f>
        <v>44138</v>
      </c>
      <c r="E30" s="157">
        <f>+MIN(E5:E21)</f>
        <v>19.627444092156225</v>
      </c>
    </row>
    <row r="31" spans="1:5" ht="12.75">
      <c r="A31" s="25" t="s">
        <v>518</v>
      </c>
      <c r="B31" s="158">
        <f>+B29/B30</f>
        <v>3.142857142857143</v>
      </c>
      <c r="C31" s="158">
        <f>+C29/C30</f>
        <v>26.085099427772455</v>
      </c>
      <c r="D31" s="158">
        <f>+D29/D30</f>
        <v>10.599075626444334</v>
      </c>
      <c r="E31" s="158">
        <f>+E29/E30</f>
        <v>10.599075626444334</v>
      </c>
    </row>
  </sheetData>
  <mergeCells count="2">
    <mergeCell ref="A26:D26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Zeros="0" workbookViewId="0" topLeftCell="A1">
      <selection activeCell="H6" sqref="H6:H24"/>
    </sheetView>
  </sheetViews>
  <sheetFormatPr defaultColWidth="11.421875" defaultRowHeight="12.75"/>
  <cols>
    <col min="1" max="1" width="16.421875" style="0" customWidth="1"/>
    <col min="2" max="2" width="9.140625" style="0" customWidth="1"/>
    <col min="3" max="3" width="6.8515625" style="1" customWidth="1"/>
    <col min="4" max="4" width="7.7109375" style="0" customWidth="1"/>
    <col min="5" max="5" width="9.421875" style="0" customWidth="1"/>
    <col min="6" max="6" width="7.140625" style="0" customWidth="1"/>
    <col min="7" max="7" width="9.140625" style="0" customWidth="1"/>
    <col min="8" max="8" width="7.7109375" style="0" customWidth="1"/>
    <col min="9" max="9" width="7.140625" style="0" customWidth="1"/>
    <col min="10" max="10" width="9.140625" style="0" customWidth="1"/>
    <col min="11" max="11" width="5.8515625" style="0" customWidth="1"/>
    <col min="12" max="12" width="18.140625" style="0" customWidth="1"/>
    <col min="13" max="16384" width="9.140625" style="0" customWidth="1"/>
  </cols>
  <sheetData>
    <row r="1" ht="12.75">
      <c r="A1" s="46" t="s">
        <v>463</v>
      </c>
    </row>
    <row r="3" ht="12.75">
      <c r="A3" t="s">
        <v>519</v>
      </c>
    </row>
    <row r="4" spans="2:10" s="24" customFormat="1" ht="25.5" customHeight="1">
      <c r="B4" s="170" t="s">
        <v>37</v>
      </c>
      <c r="C4" s="163" t="s">
        <v>35</v>
      </c>
      <c r="D4" s="163" t="s">
        <v>461</v>
      </c>
      <c r="E4" s="163"/>
      <c r="F4" s="163"/>
      <c r="G4" s="163"/>
      <c r="H4" s="163" t="s">
        <v>48</v>
      </c>
      <c r="I4" s="163"/>
      <c r="J4" s="163"/>
    </row>
    <row r="5" spans="1:10" ht="12.75">
      <c r="A5" s="34" t="s">
        <v>34</v>
      </c>
      <c r="B5" s="171"/>
      <c r="C5" s="163"/>
      <c r="D5" s="3" t="s">
        <v>38</v>
      </c>
      <c r="E5" s="3" t="s">
        <v>29</v>
      </c>
      <c r="F5" s="3" t="s">
        <v>36</v>
      </c>
      <c r="G5" s="3" t="s">
        <v>37</v>
      </c>
      <c r="H5" s="3" t="s">
        <v>38</v>
      </c>
      <c r="I5" s="3" t="s">
        <v>36</v>
      </c>
      <c r="J5" s="3" t="s">
        <v>37</v>
      </c>
    </row>
    <row r="6" spans="1:13" ht="12.75">
      <c r="A6" s="35" t="str">
        <f>+autonomías!A3</f>
        <v>Andalucía</v>
      </c>
      <c r="B6" s="35">
        <f>+autonomías!E3</f>
        <v>8059461</v>
      </c>
      <c r="C6" s="38">
        <f>+D6+H6</f>
        <v>28</v>
      </c>
      <c r="D6" s="41">
        <f>+E6+F6+G6</f>
        <v>21</v>
      </c>
      <c r="E6" s="26">
        <f>+autonomías!C3*$M$7</f>
        <v>8</v>
      </c>
      <c r="F6" s="26">
        <f>+IF(autonomías!B3="comunidad",$M$8,$M$9)</f>
        <v>2</v>
      </c>
      <c r="G6" s="27">
        <f aca="true" t="shared" si="0" ref="G6:G24">+INT(B6/$N$11+$G$27)</f>
        <v>11</v>
      </c>
      <c r="H6" s="41">
        <f>+I6+J6</f>
        <v>7</v>
      </c>
      <c r="I6" s="26">
        <f>+IF(autonomías!B3="comunidad",$M$14,$M$15)</f>
        <v>1</v>
      </c>
      <c r="J6" s="27">
        <f aca="true" t="shared" si="1" ref="J6:J24">+INT(B6/$N$17+$J$27)</f>
        <v>6</v>
      </c>
      <c r="L6" t="s">
        <v>39</v>
      </c>
      <c r="M6">
        <v>150</v>
      </c>
    </row>
    <row r="7" spans="1:14" ht="12.75">
      <c r="A7" s="36" t="str">
        <f>+autonomías!A4</f>
        <v>Aragón</v>
      </c>
      <c r="B7" s="36">
        <f>+autonomías!E4</f>
        <v>1296655</v>
      </c>
      <c r="C7" s="39">
        <f aca="true" t="shared" si="2" ref="C7:C24">+D7+H7</f>
        <v>9</v>
      </c>
      <c r="D7" s="42">
        <f aca="true" t="shared" si="3" ref="D7:D24">+E7+F7+G7</f>
        <v>7</v>
      </c>
      <c r="E7" s="28">
        <f>+autonomías!C4*$M$7</f>
        <v>3</v>
      </c>
      <c r="F7" s="28">
        <f>+IF(autonomías!B4="comunidad",$M$8,$M$9)</f>
        <v>2</v>
      </c>
      <c r="G7" s="29">
        <f t="shared" si="0"/>
        <v>2</v>
      </c>
      <c r="H7" s="42">
        <f aca="true" t="shared" si="4" ref="H7:H24">+I7+J7</f>
        <v>2</v>
      </c>
      <c r="I7" s="28">
        <f>+IF(autonomías!B4="comunidad",$M$14,$M$15)</f>
        <v>1</v>
      </c>
      <c r="J7" s="29">
        <f t="shared" si="1"/>
        <v>1</v>
      </c>
      <c r="L7" s="25" t="s">
        <v>40</v>
      </c>
      <c r="M7">
        <v>1</v>
      </c>
      <c r="N7">
        <f>+M7*52</f>
        <v>52</v>
      </c>
    </row>
    <row r="8" spans="1:14" ht="12.75">
      <c r="A8" s="36" t="str">
        <f>+autonomías!A5</f>
        <v>Asturias</v>
      </c>
      <c r="B8" s="36">
        <f>+autonomías!E5</f>
        <v>1074862</v>
      </c>
      <c r="C8" s="39">
        <f t="shared" si="2"/>
        <v>6</v>
      </c>
      <c r="D8" s="42">
        <f t="shared" si="3"/>
        <v>4</v>
      </c>
      <c r="E8" s="28">
        <f>+autonomías!C5*$M$7</f>
        <v>1</v>
      </c>
      <c r="F8" s="28">
        <f>+IF(autonomías!B5="comunidad",$M$8,$M$9)</f>
        <v>2</v>
      </c>
      <c r="G8" s="29">
        <f t="shared" si="0"/>
        <v>1</v>
      </c>
      <c r="H8" s="42">
        <f t="shared" si="4"/>
        <v>2</v>
      </c>
      <c r="I8" s="28">
        <f>+IF(autonomías!B5="comunidad",$M$14,$M$15)</f>
        <v>1</v>
      </c>
      <c r="J8" s="29">
        <f t="shared" si="1"/>
        <v>1</v>
      </c>
      <c r="L8" s="25" t="s">
        <v>42</v>
      </c>
      <c r="M8">
        <v>2</v>
      </c>
      <c r="N8">
        <f>+M8*17</f>
        <v>34</v>
      </c>
    </row>
    <row r="9" spans="1:14" ht="12.75">
      <c r="A9" s="36" t="str">
        <f>+autonomías!A6</f>
        <v>Balears (Illes)</v>
      </c>
      <c r="B9" s="36">
        <f>+autonomías!E6</f>
        <v>1030650</v>
      </c>
      <c r="C9" s="39">
        <f t="shared" si="2"/>
        <v>6</v>
      </c>
      <c r="D9" s="42">
        <f t="shared" si="3"/>
        <v>4</v>
      </c>
      <c r="E9" s="28">
        <f>+autonomías!C6*$M$7</f>
        <v>1</v>
      </c>
      <c r="F9" s="28">
        <f>+IF(autonomías!B6="comunidad",$M$8,$M$9)</f>
        <v>2</v>
      </c>
      <c r="G9" s="29">
        <f t="shared" si="0"/>
        <v>1</v>
      </c>
      <c r="H9" s="42">
        <f t="shared" si="4"/>
        <v>2</v>
      </c>
      <c r="I9" s="28">
        <f>+IF(autonomías!B6="comunidad",$M$14,$M$15)</f>
        <v>1</v>
      </c>
      <c r="J9" s="29">
        <f t="shared" si="1"/>
        <v>1</v>
      </c>
      <c r="L9" s="25" t="s">
        <v>41</v>
      </c>
      <c r="M9">
        <v>0</v>
      </c>
      <c r="N9">
        <f>+M9*2</f>
        <v>0</v>
      </c>
    </row>
    <row r="10" spans="1:13" ht="12.75">
      <c r="A10" s="36" t="str">
        <f>+autonomías!A7</f>
        <v>Canarias</v>
      </c>
      <c r="B10" s="36">
        <f>+autonomías!E7</f>
        <v>2025951</v>
      </c>
      <c r="C10" s="39">
        <f t="shared" si="2"/>
        <v>10</v>
      </c>
      <c r="D10" s="42">
        <f t="shared" si="3"/>
        <v>7</v>
      </c>
      <c r="E10" s="28">
        <f>+autonomías!C7*$M$7</f>
        <v>2</v>
      </c>
      <c r="F10" s="28">
        <f>+IF(autonomías!B7="comunidad",$M$8,$M$9)</f>
        <v>2</v>
      </c>
      <c r="G10" s="29">
        <f t="shared" si="0"/>
        <v>3</v>
      </c>
      <c r="H10" s="42">
        <f t="shared" si="4"/>
        <v>3</v>
      </c>
      <c r="I10" s="28">
        <f>+IF(autonomías!B7="comunidad",$M$14,$M$15)</f>
        <v>1</v>
      </c>
      <c r="J10" s="29">
        <f t="shared" si="1"/>
        <v>2</v>
      </c>
      <c r="L10" s="25" t="s">
        <v>43</v>
      </c>
      <c r="M10">
        <f>+M6-N7-N8-N9</f>
        <v>64</v>
      </c>
    </row>
    <row r="11" spans="1:15" ht="12.75">
      <c r="A11" s="36" t="str">
        <f>+autonomías!A8</f>
        <v>Cantabria</v>
      </c>
      <c r="B11" s="36">
        <f>+autonomías!E8</f>
        <v>572824</v>
      </c>
      <c r="C11" s="39">
        <f t="shared" si="2"/>
        <v>5</v>
      </c>
      <c r="D11" s="42">
        <f t="shared" si="3"/>
        <v>4</v>
      </c>
      <c r="E11" s="28">
        <f>+autonomías!C8*$M$7</f>
        <v>1</v>
      </c>
      <c r="F11" s="28">
        <f>+IF(autonomías!B8="comunidad",$M$8,$M$9)</f>
        <v>2</v>
      </c>
      <c r="G11" s="29">
        <f t="shared" si="0"/>
        <v>1</v>
      </c>
      <c r="H11" s="42">
        <f t="shared" si="4"/>
        <v>1</v>
      </c>
      <c r="I11" s="28">
        <f>+IF(autonomías!B8="comunidad",$M$14,$M$15)</f>
        <v>1</v>
      </c>
      <c r="J11" s="29">
        <f t="shared" si="1"/>
        <v>0</v>
      </c>
      <c r="L11" s="25" t="s">
        <v>44</v>
      </c>
      <c r="N11" s="141">
        <f>+B25/M10</f>
        <v>706261.515625</v>
      </c>
      <c r="O11">
        <v>721215.96875</v>
      </c>
    </row>
    <row r="12" spans="1:10" ht="12.75">
      <c r="A12" s="36" t="str">
        <f>+autonomías!A9</f>
        <v>Castilla y León</v>
      </c>
      <c r="B12" s="36">
        <f>+autonomías!E9</f>
        <v>2528417</v>
      </c>
      <c r="C12" s="39">
        <f t="shared" si="2"/>
        <v>18</v>
      </c>
      <c r="D12" s="42">
        <f t="shared" si="3"/>
        <v>15</v>
      </c>
      <c r="E12" s="28">
        <f>+autonomías!C9*$M$7</f>
        <v>9</v>
      </c>
      <c r="F12" s="28">
        <f>+IF(autonomías!B9="comunidad",$M$8,$M$9)</f>
        <v>2</v>
      </c>
      <c r="G12" s="29">
        <f t="shared" si="0"/>
        <v>4</v>
      </c>
      <c r="H12" s="42">
        <f t="shared" si="4"/>
        <v>3</v>
      </c>
      <c r="I12" s="28">
        <f>+IF(autonomías!B9="comunidad",$M$14,$M$15)</f>
        <v>1</v>
      </c>
      <c r="J12" s="29">
        <f t="shared" si="1"/>
        <v>2</v>
      </c>
    </row>
    <row r="13" spans="1:13" ht="12.75">
      <c r="A13" s="36" t="str">
        <f>+autonomías!A10</f>
        <v>Castilla-La Mancha</v>
      </c>
      <c r="B13" s="36">
        <f>+autonomías!E10</f>
        <v>1977304</v>
      </c>
      <c r="C13" s="39">
        <f t="shared" si="2"/>
        <v>13</v>
      </c>
      <c r="D13" s="42">
        <f t="shared" si="3"/>
        <v>10</v>
      </c>
      <c r="E13" s="28">
        <f>+autonomías!C10*$M$7</f>
        <v>5</v>
      </c>
      <c r="F13" s="28">
        <f>+IF(autonomías!B10="comunidad",$M$8,$M$9)</f>
        <v>2</v>
      </c>
      <c r="G13" s="29">
        <f t="shared" si="0"/>
        <v>3</v>
      </c>
      <c r="H13" s="42">
        <f t="shared" si="4"/>
        <v>3</v>
      </c>
      <c r="I13" s="28">
        <f>+IF(autonomías!B10="comunidad",$M$14,$M$15)</f>
        <v>1</v>
      </c>
      <c r="J13" s="29">
        <f t="shared" si="1"/>
        <v>2</v>
      </c>
      <c r="L13" s="24" t="s">
        <v>45</v>
      </c>
      <c r="M13">
        <v>55</v>
      </c>
    </row>
    <row r="14" spans="1:14" ht="12.75">
      <c r="A14" s="36" t="str">
        <f>+autonomías!A11</f>
        <v>Cataluña</v>
      </c>
      <c r="B14" s="36">
        <f>+autonomías!E11</f>
        <v>7210508</v>
      </c>
      <c r="C14" s="39">
        <f t="shared" si="2"/>
        <v>23</v>
      </c>
      <c r="D14" s="42">
        <f t="shared" si="3"/>
        <v>16</v>
      </c>
      <c r="E14" s="28">
        <f>+autonomías!C11*$M$7</f>
        <v>4</v>
      </c>
      <c r="F14" s="28">
        <f>+IF(autonomías!B11="comunidad",$M$8,$M$9)</f>
        <v>2</v>
      </c>
      <c r="G14" s="29">
        <f t="shared" si="0"/>
        <v>10</v>
      </c>
      <c r="H14" s="42">
        <f t="shared" si="4"/>
        <v>7</v>
      </c>
      <c r="I14" s="28">
        <f>+IF(autonomías!B11="comunidad",$M$14,$M$15)</f>
        <v>1</v>
      </c>
      <c r="J14" s="29">
        <f t="shared" si="1"/>
        <v>6</v>
      </c>
      <c r="L14" s="25" t="s">
        <v>42</v>
      </c>
      <c r="M14">
        <v>1</v>
      </c>
      <c r="N14">
        <f>+M14*17</f>
        <v>17</v>
      </c>
    </row>
    <row r="15" spans="1:14" ht="12.75">
      <c r="A15" s="36" t="str">
        <f>+autonomías!A12</f>
        <v>C. Valenciana</v>
      </c>
      <c r="B15" s="36">
        <f>+autonomías!E12</f>
        <v>4885029</v>
      </c>
      <c r="C15" s="39">
        <f t="shared" si="2"/>
        <v>17</v>
      </c>
      <c r="D15" s="42">
        <f t="shared" si="3"/>
        <v>12</v>
      </c>
      <c r="E15" s="28">
        <f>+autonomías!C12*$M$7</f>
        <v>3</v>
      </c>
      <c r="F15" s="28">
        <f>+IF(autonomías!B12="comunidad",$M$8,$M$9)</f>
        <v>2</v>
      </c>
      <c r="G15" s="29">
        <f t="shared" si="0"/>
        <v>7</v>
      </c>
      <c r="H15" s="42">
        <f t="shared" si="4"/>
        <v>5</v>
      </c>
      <c r="I15" s="28">
        <f>+IF(autonomías!B12="comunidad",$M$14,$M$15)</f>
        <v>1</v>
      </c>
      <c r="J15" s="29">
        <f t="shared" si="1"/>
        <v>4</v>
      </c>
      <c r="L15" s="25" t="s">
        <v>41</v>
      </c>
      <c r="M15">
        <v>1</v>
      </c>
      <c r="N15">
        <f>+M15*2</f>
        <v>2</v>
      </c>
    </row>
    <row r="16" spans="1:13" ht="12.75">
      <c r="A16" s="36" t="str">
        <f>+autonomías!A13</f>
        <v>Extremadura</v>
      </c>
      <c r="B16" s="36">
        <f>+autonomías!E13</f>
        <v>1089990</v>
      </c>
      <c r="C16" s="39">
        <f t="shared" si="2"/>
        <v>8</v>
      </c>
      <c r="D16" s="42">
        <f t="shared" si="3"/>
        <v>6</v>
      </c>
      <c r="E16" s="28">
        <f>+autonomías!C13*$M$7</f>
        <v>2</v>
      </c>
      <c r="F16" s="28">
        <f>+IF(autonomías!B13="comunidad",$M$8,$M$9)</f>
        <v>2</v>
      </c>
      <c r="G16" s="29">
        <f t="shared" si="0"/>
        <v>2</v>
      </c>
      <c r="H16" s="42">
        <f t="shared" si="4"/>
        <v>2</v>
      </c>
      <c r="I16" s="28">
        <f>+IF(autonomías!B13="comunidad",$M$14,$M$15)</f>
        <v>1</v>
      </c>
      <c r="J16" s="29">
        <f t="shared" si="1"/>
        <v>1</v>
      </c>
      <c r="L16" s="25" t="s">
        <v>43</v>
      </c>
      <c r="M16">
        <f>+M13-N14-N15</f>
        <v>36</v>
      </c>
    </row>
    <row r="17" spans="1:15" ht="12.75">
      <c r="A17" s="36" t="str">
        <f>+autonomías!A14</f>
        <v>Galicia</v>
      </c>
      <c r="B17" s="36">
        <f>+autonomías!E14</f>
        <v>2772533</v>
      </c>
      <c r="C17" s="39">
        <f t="shared" si="2"/>
        <v>13</v>
      </c>
      <c r="D17" s="42">
        <f t="shared" si="3"/>
        <v>10</v>
      </c>
      <c r="E17" s="28">
        <f>+autonomías!C14*$M$7</f>
        <v>4</v>
      </c>
      <c r="F17" s="28">
        <f>+IF(autonomías!B14="comunidad",$M$8,$M$9)</f>
        <v>2</v>
      </c>
      <c r="G17" s="29">
        <f t="shared" si="0"/>
        <v>4</v>
      </c>
      <c r="H17" s="42">
        <f t="shared" si="4"/>
        <v>3</v>
      </c>
      <c r="I17" s="28">
        <f>+IF(autonomías!B14="comunidad",$M$14,$M$15)</f>
        <v>1</v>
      </c>
      <c r="J17" s="29">
        <f t="shared" si="1"/>
        <v>2</v>
      </c>
      <c r="L17" s="25" t="s">
        <v>44</v>
      </c>
      <c r="N17">
        <f>+B25/M16</f>
        <v>1255576.0277777778</v>
      </c>
      <c r="O17">
        <v>1282161.7222222222</v>
      </c>
    </row>
    <row r="18" spans="1:10" ht="12.75">
      <c r="A18" s="36" t="str">
        <f>+autonomías!A15</f>
        <v>Madrid</v>
      </c>
      <c r="B18" s="36">
        <f>+autonomías!E15</f>
        <v>6081689</v>
      </c>
      <c r="C18" s="39">
        <f t="shared" si="2"/>
        <v>18</v>
      </c>
      <c r="D18" s="42">
        <f t="shared" si="3"/>
        <v>12</v>
      </c>
      <c r="E18" s="28">
        <f>+autonomías!C15*$M$7</f>
        <v>1</v>
      </c>
      <c r="F18" s="28">
        <f>+IF(autonomías!B15="comunidad",$M$8,$M$9)</f>
        <v>2</v>
      </c>
      <c r="G18" s="29">
        <f t="shared" si="0"/>
        <v>9</v>
      </c>
      <c r="H18" s="42">
        <f t="shared" si="4"/>
        <v>6</v>
      </c>
      <c r="I18" s="28">
        <f>+IF(autonomías!B15="comunidad",$M$14,$M$15)</f>
        <v>1</v>
      </c>
      <c r="J18" s="29">
        <f t="shared" si="1"/>
        <v>5</v>
      </c>
    </row>
    <row r="19" spans="1:13" ht="12.75">
      <c r="A19" s="36" t="str">
        <f>+autonomías!A16</f>
        <v>Murcia</v>
      </c>
      <c r="B19" s="36">
        <f>+autonomías!E16</f>
        <v>1392117</v>
      </c>
      <c r="C19" s="39">
        <f t="shared" si="2"/>
        <v>7</v>
      </c>
      <c r="D19" s="42">
        <f t="shared" si="3"/>
        <v>5</v>
      </c>
      <c r="E19" s="28">
        <f>+autonomías!C16*$M$7</f>
        <v>1</v>
      </c>
      <c r="F19" s="28">
        <f>+IF(autonomías!B16="comunidad",$M$8,$M$9)</f>
        <v>2</v>
      </c>
      <c r="G19" s="29">
        <f t="shared" si="0"/>
        <v>2</v>
      </c>
      <c r="H19" s="42">
        <f t="shared" si="4"/>
        <v>2</v>
      </c>
      <c r="I19" s="28">
        <f>+IF(autonomías!B16="comunidad",$M$14,$M$15)</f>
        <v>1</v>
      </c>
      <c r="J19" s="29">
        <f t="shared" si="1"/>
        <v>1</v>
      </c>
      <c r="L19" s="24" t="s">
        <v>46</v>
      </c>
      <c r="M19">
        <f>+M6+M13</f>
        <v>205</v>
      </c>
    </row>
    <row r="20" spans="1:10" ht="12.75">
      <c r="A20" s="36" t="str">
        <f>+autonomías!A17</f>
        <v>Navarra</v>
      </c>
      <c r="B20" s="36">
        <f>+autonomías!E17</f>
        <v>605876</v>
      </c>
      <c r="C20" s="39">
        <f t="shared" si="2"/>
        <v>5</v>
      </c>
      <c r="D20" s="42">
        <f t="shared" si="3"/>
        <v>4</v>
      </c>
      <c r="E20" s="28">
        <f>+autonomías!C17*$M$7</f>
        <v>1</v>
      </c>
      <c r="F20" s="28">
        <f>+IF(autonomías!B17="comunidad",$M$8,$M$9)</f>
        <v>2</v>
      </c>
      <c r="G20" s="29">
        <f t="shared" si="0"/>
        <v>1</v>
      </c>
      <c r="H20" s="42">
        <f t="shared" si="4"/>
        <v>1</v>
      </c>
      <c r="I20" s="28">
        <f>+IF(autonomías!B17="comunidad",$M$14,$M$15)</f>
        <v>1</v>
      </c>
      <c r="J20" s="29">
        <f t="shared" si="1"/>
        <v>0</v>
      </c>
    </row>
    <row r="21" spans="1:10" ht="12.75">
      <c r="A21" s="36" t="str">
        <f>+autonomías!A18</f>
        <v>País Vasco</v>
      </c>
      <c r="B21" s="36">
        <f>+autonomías!E18</f>
        <v>2141860</v>
      </c>
      <c r="C21" s="39">
        <f t="shared" si="2"/>
        <v>11</v>
      </c>
      <c r="D21" s="42">
        <f t="shared" si="3"/>
        <v>8</v>
      </c>
      <c r="E21" s="28">
        <f>+autonomías!C18*$M$7</f>
        <v>3</v>
      </c>
      <c r="F21" s="28">
        <f>+IF(autonomías!B18="comunidad",$M$8,$M$9)</f>
        <v>2</v>
      </c>
      <c r="G21" s="29">
        <f t="shared" si="0"/>
        <v>3</v>
      </c>
      <c r="H21" s="42">
        <f t="shared" si="4"/>
        <v>3</v>
      </c>
      <c r="I21" s="28">
        <f>+IF(autonomías!B18="comunidad",$M$14,$M$15)</f>
        <v>1</v>
      </c>
      <c r="J21" s="29">
        <f t="shared" si="1"/>
        <v>2</v>
      </c>
    </row>
    <row r="22" spans="1:10" ht="12.75">
      <c r="A22" s="36" t="str">
        <f>+autonomías!A19</f>
        <v>Rioja (La)</v>
      </c>
      <c r="B22" s="36">
        <f>+autonomías!E19</f>
        <v>308968</v>
      </c>
      <c r="C22" s="39">
        <f t="shared" si="2"/>
        <v>4</v>
      </c>
      <c r="D22" s="42">
        <f t="shared" si="3"/>
        <v>3</v>
      </c>
      <c r="E22" s="28">
        <f>+autonomías!C19*$M$7</f>
        <v>1</v>
      </c>
      <c r="F22" s="28">
        <f>+IF(autonomías!B19="comunidad",$M$8,$M$9)</f>
        <v>2</v>
      </c>
      <c r="G22" s="29">
        <f t="shared" si="0"/>
        <v>0</v>
      </c>
      <c r="H22" s="42">
        <f t="shared" si="4"/>
        <v>1</v>
      </c>
      <c r="I22" s="28">
        <f>+IF(autonomías!B19="comunidad",$M$14,$M$15)</f>
        <v>1</v>
      </c>
      <c r="J22" s="29">
        <f t="shared" si="1"/>
        <v>0</v>
      </c>
    </row>
    <row r="23" spans="1:10" ht="12.75">
      <c r="A23" s="36" t="str">
        <f>+autonomías!A20</f>
        <v>Ceuta</v>
      </c>
      <c r="B23" s="36">
        <f>+autonomías!E20</f>
        <v>76603</v>
      </c>
      <c r="C23" s="39">
        <f t="shared" si="2"/>
        <v>2</v>
      </c>
      <c r="D23" s="42">
        <f t="shared" si="3"/>
        <v>1</v>
      </c>
      <c r="E23" s="28">
        <f>+autonomías!C20*$M$7</f>
        <v>1</v>
      </c>
      <c r="F23" s="28">
        <f>+IF(autonomías!B20="comunidad",$M$8,$M$9)</f>
        <v>0</v>
      </c>
      <c r="G23" s="29">
        <f t="shared" si="0"/>
        <v>0</v>
      </c>
      <c r="H23" s="42">
        <f t="shared" si="4"/>
        <v>1</v>
      </c>
      <c r="I23" s="28">
        <f>+IF(autonomías!B20="comunidad",$M$14,$M$15)</f>
        <v>1</v>
      </c>
      <c r="J23" s="29">
        <f t="shared" si="1"/>
        <v>0</v>
      </c>
    </row>
    <row r="24" spans="1:10" ht="12.75">
      <c r="A24" s="37" t="str">
        <f>+autonomías!A21</f>
        <v>Melilla</v>
      </c>
      <c r="B24" s="37">
        <f>+autonomías!E21</f>
        <v>69440</v>
      </c>
      <c r="C24" s="40">
        <f t="shared" si="2"/>
        <v>2</v>
      </c>
      <c r="D24" s="43">
        <f t="shared" si="3"/>
        <v>1</v>
      </c>
      <c r="E24" s="30">
        <f>+autonomías!C21*$M$7</f>
        <v>1</v>
      </c>
      <c r="F24" s="30">
        <f>+IF(autonomías!B21="comunidad",$M$8,$M$9)</f>
        <v>0</v>
      </c>
      <c r="G24" s="31">
        <f t="shared" si="0"/>
        <v>0</v>
      </c>
      <c r="H24" s="43">
        <f t="shared" si="4"/>
        <v>1</v>
      </c>
      <c r="I24" s="30">
        <f>+IF(autonomías!B21="comunidad",$M$14,$M$15)</f>
        <v>1</v>
      </c>
      <c r="J24" s="31">
        <f t="shared" si="1"/>
        <v>0</v>
      </c>
    </row>
    <row r="25" spans="1:10" ht="12.75">
      <c r="A25" s="34" t="str">
        <f>+autonomías!A22</f>
        <v>TOTAL:</v>
      </c>
      <c r="B25" s="34">
        <f aca="true" t="shared" si="5" ref="B25:J25">SUM(B6:B24)</f>
        <v>45200737</v>
      </c>
      <c r="C25" s="3">
        <f t="shared" si="5"/>
        <v>205</v>
      </c>
      <c r="D25" s="44">
        <f t="shared" si="5"/>
        <v>150</v>
      </c>
      <c r="E25" s="32">
        <f t="shared" si="5"/>
        <v>52</v>
      </c>
      <c r="F25" s="32">
        <f t="shared" si="5"/>
        <v>34</v>
      </c>
      <c r="G25" s="33">
        <f t="shared" si="5"/>
        <v>64</v>
      </c>
      <c r="H25" s="44">
        <f t="shared" si="5"/>
        <v>55</v>
      </c>
      <c r="I25" s="32">
        <f t="shared" si="5"/>
        <v>19</v>
      </c>
      <c r="J25" s="33">
        <f t="shared" si="5"/>
        <v>36</v>
      </c>
    </row>
    <row r="27" spans="7:10" ht="12.75" hidden="1">
      <c r="G27" s="45">
        <v>0.46</v>
      </c>
      <c r="J27" s="45">
        <v>0.5</v>
      </c>
    </row>
  </sheetData>
  <mergeCells count="4">
    <mergeCell ref="B4:B5"/>
    <mergeCell ref="D4:G4"/>
    <mergeCell ref="H4:J4"/>
    <mergeCell ref="C4:C5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">
      <selection activeCell="A2" sqref="A2"/>
    </sheetView>
  </sheetViews>
  <sheetFormatPr defaultColWidth="11.421875" defaultRowHeight="12.75"/>
  <cols>
    <col min="1" max="1" width="20.140625" style="0" customWidth="1"/>
    <col min="2" max="2" width="10.00390625" style="1" customWidth="1"/>
    <col min="3" max="3" width="10.00390625" style="24" customWidth="1"/>
    <col min="4" max="4" width="8.7109375" style="24" customWidth="1"/>
    <col min="5" max="5" width="7.140625" style="0" customWidth="1"/>
    <col min="6" max="6" width="18.140625" style="0" customWidth="1"/>
    <col min="7" max="16384" width="9.140625" style="0" customWidth="1"/>
  </cols>
  <sheetData>
    <row r="1" ht="12.75">
      <c r="A1" s="46" t="s">
        <v>51</v>
      </c>
    </row>
    <row r="3" ht="12.75">
      <c r="A3" t="s">
        <v>520</v>
      </c>
    </row>
    <row r="4" spans="1:5" ht="12.75">
      <c r="A4" s="34" t="str">
        <f>+tabla1a!A5</f>
        <v>Autonomía</v>
      </c>
      <c r="B4" s="142" t="s">
        <v>484</v>
      </c>
      <c r="C4" s="143" t="s">
        <v>37</v>
      </c>
      <c r="D4" s="168" t="s">
        <v>469</v>
      </c>
      <c r="E4" s="169"/>
    </row>
    <row r="5" spans="1:5" ht="12.75">
      <c r="A5" s="35" t="str">
        <f>+tabla2a!A6</f>
        <v>Andalucía</v>
      </c>
      <c r="B5" s="41">
        <f>+tabla2a!C6</f>
        <v>28</v>
      </c>
      <c r="C5" s="144">
        <f>+tabla2a!B6</f>
        <v>8059461</v>
      </c>
      <c r="D5" s="145">
        <f aca="true" t="shared" si="0" ref="D5:D24">+ROUND(C5/B5,0)</f>
        <v>287838</v>
      </c>
      <c r="E5" s="153">
        <f aca="true" t="shared" si="1" ref="E5:E24">+D5*100/$D$24</f>
        <v>130.5441038409731</v>
      </c>
    </row>
    <row r="6" spans="1:6" ht="12.75">
      <c r="A6" s="36" t="str">
        <f>+tabla2a!A7</f>
        <v>Aragón</v>
      </c>
      <c r="B6" s="42">
        <f>+tabla2a!C7</f>
        <v>9</v>
      </c>
      <c r="C6" s="146">
        <f>+tabla2a!B7</f>
        <v>1296655</v>
      </c>
      <c r="D6" s="147">
        <f t="shared" si="0"/>
        <v>144073</v>
      </c>
      <c r="E6" s="154">
        <f t="shared" si="1"/>
        <v>65.34189604110826</v>
      </c>
      <c r="F6" s="25"/>
    </row>
    <row r="7" spans="1:6" ht="12.75">
      <c r="A7" s="36" t="str">
        <f>+tabla2a!A8</f>
        <v>Asturias</v>
      </c>
      <c r="B7" s="42">
        <f>+tabla2a!C8</f>
        <v>6</v>
      </c>
      <c r="C7" s="146">
        <f>+tabla2a!B8</f>
        <v>1074862</v>
      </c>
      <c r="D7" s="147">
        <f t="shared" si="0"/>
        <v>179144</v>
      </c>
      <c r="E7" s="154">
        <f t="shared" si="1"/>
        <v>81.24776067957423</v>
      </c>
      <c r="F7" s="25"/>
    </row>
    <row r="8" spans="1:6" ht="12.75">
      <c r="A8" s="36" t="str">
        <f>+tabla2a!A9</f>
        <v>Balears (Illes)</v>
      </c>
      <c r="B8" s="42">
        <f>+tabla2a!C9</f>
        <v>6</v>
      </c>
      <c r="C8" s="146">
        <f>+tabla2a!B9</f>
        <v>1030650</v>
      </c>
      <c r="D8" s="147">
        <f t="shared" si="0"/>
        <v>171775</v>
      </c>
      <c r="E8" s="154">
        <f t="shared" si="1"/>
        <v>77.90567415450063</v>
      </c>
      <c r="F8" s="25"/>
    </row>
    <row r="9" spans="1:6" ht="12.75">
      <c r="A9" s="36" t="str">
        <f>+tabla2a!A10</f>
        <v>Canarias</v>
      </c>
      <c r="B9" s="42">
        <f>+tabla2a!C10</f>
        <v>10</v>
      </c>
      <c r="C9" s="146">
        <f>+tabla2a!B10</f>
        <v>2025951</v>
      </c>
      <c r="D9" s="147">
        <f t="shared" si="0"/>
        <v>202595</v>
      </c>
      <c r="E9" s="154">
        <f t="shared" si="1"/>
        <v>91.88356894385711</v>
      </c>
      <c r="F9" s="25"/>
    </row>
    <row r="10" spans="1:6" ht="12.75">
      <c r="A10" s="36" t="str">
        <f>+tabla2a!A11</f>
        <v>Cantabria</v>
      </c>
      <c r="B10" s="42">
        <f>+tabla2a!C11</f>
        <v>5</v>
      </c>
      <c r="C10" s="146">
        <f>+tabla2a!B11</f>
        <v>572824</v>
      </c>
      <c r="D10" s="147">
        <f t="shared" si="0"/>
        <v>114565</v>
      </c>
      <c r="E10" s="154">
        <f t="shared" si="1"/>
        <v>51.95903687678862</v>
      </c>
      <c r="F10" s="25"/>
    </row>
    <row r="11" spans="1:5" ht="12.75">
      <c r="A11" s="36" t="str">
        <f>+tabla2a!A12</f>
        <v>Castilla y León</v>
      </c>
      <c r="B11" s="42">
        <f>+tabla2a!C12</f>
        <v>18</v>
      </c>
      <c r="C11" s="146">
        <f>+tabla2a!B12</f>
        <v>2528417</v>
      </c>
      <c r="D11" s="147">
        <f t="shared" si="0"/>
        <v>140468</v>
      </c>
      <c r="E11" s="154">
        <f t="shared" si="1"/>
        <v>63.70690867200929</v>
      </c>
    </row>
    <row r="12" spans="1:6" ht="12.75">
      <c r="A12" s="36" t="str">
        <f>+tabla2a!A13</f>
        <v>Castilla-La Mancha</v>
      </c>
      <c r="B12" s="42">
        <f>+tabla2a!C13</f>
        <v>13</v>
      </c>
      <c r="C12" s="146">
        <f>+tabla2a!B13</f>
        <v>1977304</v>
      </c>
      <c r="D12" s="147">
        <f t="shared" si="0"/>
        <v>152100</v>
      </c>
      <c r="E12" s="154">
        <f t="shared" si="1"/>
        <v>68.98240744520184</v>
      </c>
      <c r="F12" s="24"/>
    </row>
    <row r="13" spans="1:6" ht="12.75">
      <c r="A13" s="36" t="str">
        <f>+tabla2a!A14</f>
        <v>Cataluña</v>
      </c>
      <c r="B13" s="42">
        <f>+tabla2a!C14</f>
        <v>23</v>
      </c>
      <c r="C13" s="146">
        <f>+tabla2a!B14</f>
        <v>7210508</v>
      </c>
      <c r="D13" s="147">
        <f t="shared" si="0"/>
        <v>313500</v>
      </c>
      <c r="E13" s="154">
        <f t="shared" si="1"/>
        <v>142.1826741227533</v>
      </c>
      <c r="F13" s="25"/>
    </row>
    <row r="14" spans="1:6" ht="12.75">
      <c r="A14" s="36" t="str">
        <f>+tabla2a!A15</f>
        <v>C. Valenciana</v>
      </c>
      <c r="B14" s="42">
        <f>+tabla2a!C15</f>
        <v>17</v>
      </c>
      <c r="C14" s="146">
        <f>+tabla2a!B15</f>
        <v>4885029</v>
      </c>
      <c r="D14" s="147">
        <f t="shared" si="0"/>
        <v>287355</v>
      </c>
      <c r="E14" s="154">
        <f t="shared" si="1"/>
        <v>130.3250472808414</v>
      </c>
      <c r="F14" s="25"/>
    </row>
    <row r="15" spans="1:6" ht="12.75">
      <c r="A15" s="36" t="str">
        <f>+tabla2a!A16</f>
        <v>Extremadura</v>
      </c>
      <c r="B15" s="42">
        <f>+tabla2a!C16</f>
        <v>8</v>
      </c>
      <c r="C15" s="146">
        <f>+tabla2a!B16</f>
        <v>1089990</v>
      </c>
      <c r="D15" s="147">
        <f t="shared" si="0"/>
        <v>136249</v>
      </c>
      <c r="E15" s="154">
        <f t="shared" si="1"/>
        <v>61.79345188692509</v>
      </c>
      <c r="F15" s="25"/>
    </row>
    <row r="16" spans="1:6" ht="12.75">
      <c r="A16" s="36" t="str">
        <f>+tabla2a!A17</f>
        <v>Galicia</v>
      </c>
      <c r="B16" s="42">
        <f>+tabla2a!C17</f>
        <v>13</v>
      </c>
      <c r="C16" s="146">
        <f>+tabla2a!B17</f>
        <v>2772533</v>
      </c>
      <c r="D16" s="147">
        <f t="shared" si="0"/>
        <v>213272</v>
      </c>
      <c r="E16" s="154">
        <f t="shared" si="1"/>
        <v>96.72594346254496</v>
      </c>
      <c r="F16" s="25"/>
    </row>
    <row r="17" spans="1:5" ht="12.75">
      <c r="A17" s="36" t="str">
        <f>+tabla2a!A18</f>
        <v>Madrid</v>
      </c>
      <c r="B17" s="42">
        <f>+tabla2a!C18</f>
        <v>18</v>
      </c>
      <c r="C17" s="146">
        <f>+tabla2a!B18</f>
        <v>6081689</v>
      </c>
      <c r="D17" s="147">
        <f t="shared" si="0"/>
        <v>337872</v>
      </c>
      <c r="E17" s="154">
        <f t="shared" si="1"/>
        <v>153.23618651101407</v>
      </c>
    </row>
    <row r="18" spans="1:6" ht="12.75">
      <c r="A18" s="36" t="str">
        <f>+tabla2a!A19</f>
        <v>Murcia</v>
      </c>
      <c r="B18" s="42">
        <f>+tabla2a!C19</f>
        <v>7</v>
      </c>
      <c r="C18" s="146">
        <f>+tabla2a!B19</f>
        <v>1392117</v>
      </c>
      <c r="D18" s="147">
        <f t="shared" si="0"/>
        <v>198874</v>
      </c>
      <c r="E18" s="154">
        <f t="shared" si="1"/>
        <v>90.19597171766648</v>
      </c>
      <c r="F18" s="24"/>
    </row>
    <row r="19" spans="1:5" ht="12.75">
      <c r="A19" s="36" t="str">
        <f>+tabla2a!A20</f>
        <v>Navarra</v>
      </c>
      <c r="B19" s="42">
        <f>+tabla2a!C20</f>
        <v>5</v>
      </c>
      <c r="C19" s="146">
        <f>+tabla2a!B20</f>
        <v>605876</v>
      </c>
      <c r="D19" s="147">
        <f t="shared" si="0"/>
        <v>121175</v>
      </c>
      <c r="E19" s="154">
        <f t="shared" si="1"/>
        <v>54.95689166451238</v>
      </c>
    </row>
    <row r="20" spans="1:5" ht="12.75">
      <c r="A20" s="36" t="str">
        <f>+tabla2a!A21</f>
        <v>País Vasco</v>
      </c>
      <c r="B20" s="42">
        <f>+tabla2a!C21</f>
        <v>11</v>
      </c>
      <c r="C20" s="146">
        <f>+tabla2a!B21</f>
        <v>2141860</v>
      </c>
      <c r="D20" s="147">
        <f t="shared" si="0"/>
        <v>194715</v>
      </c>
      <c r="E20" s="154">
        <f t="shared" si="1"/>
        <v>88.3097269276297</v>
      </c>
    </row>
    <row r="21" spans="1:5" ht="12.75">
      <c r="A21" s="36" t="str">
        <f>+tabla2a!A22</f>
        <v>Rioja (La)</v>
      </c>
      <c r="B21" s="42">
        <f>+tabla2a!C22</f>
        <v>4</v>
      </c>
      <c r="C21" s="146">
        <f>+tabla2a!B22</f>
        <v>308968</v>
      </c>
      <c r="D21" s="147">
        <f t="shared" si="0"/>
        <v>77242</v>
      </c>
      <c r="E21" s="154">
        <f t="shared" si="1"/>
        <v>35.03181535754294</v>
      </c>
    </row>
    <row r="22" spans="1:5" ht="12.75">
      <c r="A22" s="36" t="str">
        <f>+tabla2a!A23</f>
        <v>Ceuta</v>
      </c>
      <c r="B22" s="42">
        <f>+tabla2a!C23</f>
        <v>2</v>
      </c>
      <c r="C22" s="146">
        <f>+tabla2a!B23</f>
        <v>76603</v>
      </c>
      <c r="D22" s="147">
        <f t="shared" si="0"/>
        <v>38302</v>
      </c>
      <c r="E22" s="154">
        <f t="shared" si="1"/>
        <v>17.37123057176937</v>
      </c>
    </row>
    <row r="23" spans="1:5" ht="12.75">
      <c r="A23" s="37" t="str">
        <f>+tabla2a!A24</f>
        <v>Melilla</v>
      </c>
      <c r="B23" s="43">
        <f>+tabla2a!C24</f>
        <v>2</v>
      </c>
      <c r="C23" s="148">
        <f>+tabla2a!B24</f>
        <v>69440</v>
      </c>
      <c r="D23" s="149">
        <f t="shared" si="0"/>
        <v>34720</v>
      </c>
      <c r="E23" s="155">
        <f t="shared" si="1"/>
        <v>15.74667446743858</v>
      </c>
    </row>
    <row r="24" spans="1:5" ht="12.75">
      <c r="A24" s="34" t="str">
        <f>+tabla1a!A25</f>
        <v>TOTAL:</v>
      </c>
      <c r="B24" s="44">
        <f>SUM(B5:B23)</f>
        <v>205</v>
      </c>
      <c r="C24" s="150">
        <f>SUM(C5:C23)</f>
        <v>45200737</v>
      </c>
      <c r="D24" s="151">
        <f t="shared" si="0"/>
        <v>220491</v>
      </c>
      <c r="E24" s="156">
        <f t="shared" si="1"/>
        <v>100</v>
      </c>
    </row>
    <row r="26" spans="1:4" ht="25.5" customHeight="1">
      <c r="A26" s="164"/>
      <c r="B26" s="164"/>
      <c r="C26" s="164"/>
      <c r="D26" s="164"/>
    </row>
    <row r="28" ht="12.75" hidden="1">
      <c r="D28" s="152">
        <v>0.5</v>
      </c>
    </row>
    <row r="29" spans="1:5" ht="12.75">
      <c r="A29" s="25" t="s">
        <v>517</v>
      </c>
      <c r="B29" s="1">
        <f>+MAX(B5:B21)</f>
        <v>28</v>
      </c>
      <c r="C29" s="24">
        <f>+MAX(C5:C21)</f>
        <v>8059461</v>
      </c>
      <c r="D29" s="24">
        <f>+MAX(D5:D21)</f>
        <v>337872</v>
      </c>
      <c r="E29" s="157">
        <f>+MAX(E5:E21)</f>
        <v>153.23618651101407</v>
      </c>
    </row>
    <row r="30" spans="1:5" ht="12.75">
      <c r="A30" s="25" t="s">
        <v>36</v>
      </c>
      <c r="B30" s="1">
        <f>+MIN(B5:B21)</f>
        <v>4</v>
      </c>
      <c r="C30" s="24">
        <f>+MIN(C5:C21)</f>
        <v>308968</v>
      </c>
      <c r="D30" s="24">
        <f>+MIN(D5:D21)</f>
        <v>77242</v>
      </c>
      <c r="E30" s="157">
        <f>+MIN(E5:E21)</f>
        <v>35.03181535754294</v>
      </c>
    </row>
    <row r="31" spans="1:5" ht="12.75">
      <c r="A31" s="25" t="s">
        <v>518</v>
      </c>
      <c r="B31" s="158">
        <f>+B29/B30</f>
        <v>7</v>
      </c>
      <c r="C31" s="158">
        <f>+C29/C30</f>
        <v>26.085099427772455</v>
      </c>
      <c r="D31" s="158">
        <f>+D29/D30</f>
        <v>4.37420056445975</v>
      </c>
      <c r="E31" s="158">
        <f>+E29/E30</f>
        <v>4.37420056445975</v>
      </c>
    </row>
  </sheetData>
  <mergeCells count="2">
    <mergeCell ref="A26:D26"/>
    <mergeCell ref="D4:E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" sqref="A2"/>
    </sheetView>
  </sheetViews>
  <sheetFormatPr defaultColWidth="11.421875" defaultRowHeight="12.75"/>
  <cols>
    <col min="1" max="1" width="19.8515625" style="0" customWidth="1"/>
    <col min="2" max="2" width="8.7109375" style="0" customWidth="1"/>
    <col min="3" max="3" width="1.421875" style="0" customWidth="1"/>
    <col min="4" max="4" width="19.8515625" style="0" customWidth="1"/>
    <col min="5" max="5" width="8.7109375" style="0" customWidth="1"/>
  </cols>
  <sheetData>
    <row r="1" spans="1:4" ht="12.75">
      <c r="A1" s="46" t="s">
        <v>457</v>
      </c>
      <c r="D1" s="46"/>
    </row>
    <row r="3" spans="1:5" ht="12.75">
      <c r="A3" s="172" t="s">
        <v>521</v>
      </c>
      <c r="B3" s="172"/>
      <c r="C3" s="172"/>
      <c r="D3" s="172"/>
      <c r="E3" s="172"/>
    </row>
    <row r="4" spans="1:5" ht="12.75">
      <c r="A4" s="34" t="s">
        <v>459</v>
      </c>
      <c r="B4" s="3" t="s">
        <v>458</v>
      </c>
      <c r="D4" s="34" t="s">
        <v>459</v>
      </c>
      <c r="E4" s="3" t="s">
        <v>458</v>
      </c>
    </row>
    <row r="5" spans="1:5" ht="12.75">
      <c r="A5" s="35" t="s">
        <v>409</v>
      </c>
      <c r="B5" s="21" t="s">
        <v>64</v>
      </c>
      <c r="D5" s="35" t="s">
        <v>433</v>
      </c>
      <c r="E5" s="21" t="s">
        <v>64</v>
      </c>
    </row>
    <row r="6" spans="1:9" ht="12.75">
      <c r="A6" s="36" t="s">
        <v>410</v>
      </c>
      <c r="B6" s="22" t="s">
        <v>64</v>
      </c>
      <c r="D6" s="36" t="s">
        <v>435</v>
      </c>
      <c r="E6" s="22" t="s">
        <v>269</v>
      </c>
      <c r="H6" t="s">
        <v>69</v>
      </c>
      <c r="I6">
        <v>26</v>
      </c>
    </row>
    <row r="7" spans="1:9" ht="12.75">
      <c r="A7" s="36" t="s">
        <v>411</v>
      </c>
      <c r="B7" s="22" t="s">
        <v>69</v>
      </c>
      <c r="D7" s="36" t="s">
        <v>436</v>
      </c>
      <c r="E7" s="22" t="s">
        <v>69</v>
      </c>
      <c r="H7" t="s">
        <v>64</v>
      </c>
      <c r="I7">
        <v>19</v>
      </c>
    </row>
    <row r="8" spans="1:9" ht="12.75">
      <c r="A8" s="36" t="s">
        <v>413</v>
      </c>
      <c r="B8" s="22" t="s">
        <v>69</v>
      </c>
      <c r="D8" s="36" t="s">
        <v>10</v>
      </c>
      <c r="E8" s="22" t="s">
        <v>69</v>
      </c>
      <c r="H8" t="s">
        <v>269</v>
      </c>
      <c r="I8">
        <v>4</v>
      </c>
    </row>
    <row r="9" spans="1:9" ht="12.75">
      <c r="A9" s="36" t="s">
        <v>2</v>
      </c>
      <c r="B9" s="22" t="s">
        <v>64</v>
      </c>
      <c r="D9" s="36" t="s">
        <v>437</v>
      </c>
      <c r="E9" s="22" t="s">
        <v>69</v>
      </c>
      <c r="H9" t="s">
        <v>384</v>
      </c>
      <c r="I9">
        <v>2</v>
      </c>
    </row>
    <row r="10" spans="1:9" ht="12.75">
      <c r="A10" s="36" t="s">
        <v>414</v>
      </c>
      <c r="B10" s="22" t="s">
        <v>69</v>
      </c>
      <c r="D10" s="36" t="s">
        <v>15</v>
      </c>
      <c r="E10" s="22" t="s">
        <v>69</v>
      </c>
      <c r="H10" t="s">
        <v>167</v>
      </c>
      <c r="I10">
        <v>1</v>
      </c>
    </row>
    <row r="11" spans="1:5" ht="12.75">
      <c r="A11" s="36" t="s">
        <v>416</v>
      </c>
      <c r="B11" s="22" t="s">
        <v>64</v>
      </c>
      <c r="D11" s="36" t="s">
        <v>11</v>
      </c>
      <c r="E11" s="22" t="s">
        <v>69</v>
      </c>
    </row>
    <row r="12" spans="1:9" ht="12.75">
      <c r="A12" s="36" t="s">
        <v>23</v>
      </c>
      <c r="B12" s="22" t="s">
        <v>69</v>
      </c>
      <c r="D12" s="36" t="s">
        <v>12</v>
      </c>
      <c r="E12" s="22" t="s">
        <v>69</v>
      </c>
      <c r="H12" t="s">
        <v>460</v>
      </c>
      <c r="I12">
        <f>SUM(I6:I11)</f>
        <v>52</v>
      </c>
    </row>
    <row r="13" spans="1:5" ht="12.75">
      <c r="A13" s="36" t="s">
        <v>417</v>
      </c>
      <c r="B13" s="22" t="s">
        <v>269</v>
      </c>
      <c r="D13" s="36" t="s">
        <v>438</v>
      </c>
      <c r="E13" s="22" t="s">
        <v>69</v>
      </c>
    </row>
    <row r="14" spans="1:5" ht="12.75">
      <c r="A14" s="36" t="s">
        <v>418</v>
      </c>
      <c r="B14" s="22" t="s">
        <v>69</v>
      </c>
      <c r="D14" s="36" t="s">
        <v>439</v>
      </c>
      <c r="E14" s="22" t="s">
        <v>69</v>
      </c>
    </row>
    <row r="15" spans="1:5" ht="12.75">
      <c r="A15" s="36" t="s">
        <v>419</v>
      </c>
      <c r="B15" s="22" t="s">
        <v>64</v>
      </c>
      <c r="D15" s="36" t="s">
        <v>440</v>
      </c>
      <c r="E15" s="22" t="s">
        <v>64</v>
      </c>
    </row>
    <row r="16" spans="1:5" ht="12.75">
      <c r="A16" s="36" t="s">
        <v>420</v>
      </c>
      <c r="B16" s="22" t="s">
        <v>64</v>
      </c>
      <c r="D16" s="36" t="s">
        <v>441</v>
      </c>
      <c r="E16" s="22" t="s">
        <v>69</v>
      </c>
    </row>
    <row r="17" spans="1:5" ht="12.75">
      <c r="A17" s="36" t="s">
        <v>4</v>
      </c>
      <c r="B17" s="22" t="s">
        <v>69</v>
      </c>
      <c r="D17" s="36" t="s">
        <v>27</v>
      </c>
      <c r="E17" s="22" t="s">
        <v>69</v>
      </c>
    </row>
    <row r="18" spans="1:5" ht="12.75">
      <c r="A18" s="36" t="s">
        <v>421</v>
      </c>
      <c r="B18" s="22" t="s">
        <v>69</v>
      </c>
      <c r="D18" s="36" t="s">
        <v>442</v>
      </c>
      <c r="E18" s="22" t="s">
        <v>69</v>
      </c>
    </row>
    <row r="19" spans="1:5" ht="12.75">
      <c r="A19" s="36" t="s">
        <v>14</v>
      </c>
      <c r="B19" s="22" t="s">
        <v>69</v>
      </c>
      <c r="D19" s="36" t="s">
        <v>443</v>
      </c>
      <c r="E19" s="22" t="s">
        <v>167</v>
      </c>
    </row>
    <row r="20" spans="1:5" ht="12.75">
      <c r="A20" s="36" t="s">
        <v>422</v>
      </c>
      <c r="B20" s="22" t="s">
        <v>64</v>
      </c>
      <c r="D20" s="36" t="s">
        <v>444</v>
      </c>
      <c r="E20" s="22" t="s">
        <v>69</v>
      </c>
    </row>
    <row r="21" spans="1:5" ht="12.75">
      <c r="A21" s="36" t="s">
        <v>423</v>
      </c>
      <c r="B21" s="22" t="s">
        <v>64</v>
      </c>
      <c r="D21" s="36" t="s">
        <v>445</v>
      </c>
      <c r="E21" s="22" t="s">
        <v>64</v>
      </c>
    </row>
    <row r="22" spans="1:5" ht="12.75">
      <c r="A22" s="36" t="s">
        <v>424</v>
      </c>
      <c r="B22" s="22" t="s">
        <v>69</v>
      </c>
      <c r="D22" s="36" t="s">
        <v>446</v>
      </c>
      <c r="E22" s="22" t="s">
        <v>69</v>
      </c>
    </row>
    <row r="23" spans="1:5" ht="12.75">
      <c r="A23" s="36" t="s">
        <v>425</v>
      </c>
      <c r="B23" s="22" t="s">
        <v>64</v>
      </c>
      <c r="D23" s="36" t="s">
        <v>447</v>
      </c>
      <c r="E23" s="22" t="s">
        <v>269</v>
      </c>
    </row>
    <row r="24" spans="1:5" ht="12.75">
      <c r="A24" s="36" t="s">
        <v>426</v>
      </c>
      <c r="B24" s="22" t="s">
        <v>269</v>
      </c>
      <c r="D24" s="36" t="s">
        <v>449</v>
      </c>
      <c r="E24" s="22" t="s">
        <v>64</v>
      </c>
    </row>
    <row r="25" spans="1:5" ht="12.75">
      <c r="A25" s="36" t="s">
        <v>427</v>
      </c>
      <c r="B25" s="22" t="s">
        <v>64</v>
      </c>
      <c r="D25" s="36" t="s">
        <v>450</v>
      </c>
      <c r="E25" s="22" t="s">
        <v>64</v>
      </c>
    </row>
    <row r="26" spans="1:5" ht="12.75">
      <c r="A26" s="36" t="s">
        <v>428</v>
      </c>
      <c r="B26" s="22" t="s">
        <v>69</v>
      </c>
      <c r="D26" s="36" t="s">
        <v>451</v>
      </c>
      <c r="E26" s="22" t="s">
        <v>69</v>
      </c>
    </row>
    <row r="27" spans="1:5" ht="12.75">
      <c r="A27" s="36" t="s">
        <v>429</v>
      </c>
      <c r="B27" s="22" t="s">
        <v>384</v>
      </c>
      <c r="D27" s="36" t="s">
        <v>452</v>
      </c>
      <c r="E27" s="22" t="s">
        <v>69</v>
      </c>
    </row>
    <row r="28" spans="1:5" ht="12.75">
      <c r="A28" s="36" t="s">
        <v>430</v>
      </c>
      <c r="B28" s="22" t="s">
        <v>64</v>
      </c>
      <c r="D28" s="36" t="s">
        <v>453</v>
      </c>
      <c r="E28" s="22" t="s">
        <v>384</v>
      </c>
    </row>
    <row r="29" spans="1:5" ht="12.75">
      <c r="A29" s="36" t="s">
        <v>431</v>
      </c>
      <c r="B29" s="22" t="s">
        <v>64</v>
      </c>
      <c r="D29" s="36" t="s">
        <v>454</v>
      </c>
      <c r="E29" s="22" t="s">
        <v>69</v>
      </c>
    </row>
    <row r="30" spans="1:5" ht="12.75">
      <c r="A30" s="61" t="s">
        <v>432</v>
      </c>
      <c r="B30" s="62" t="s">
        <v>64</v>
      </c>
      <c r="D30" s="61" t="s">
        <v>456</v>
      </c>
      <c r="E30" s="62" t="s">
        <v>64</v>
      </c>
    </row>
    <row r="32" ht="12.75">
      <c r="A32" t="s">
        <v>485</v>
      </c>
    </row>
  </sheetData>
  <mergeCells count="1">
    <mergeCell ref="A3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showZeros="0" workbookViewId="0" topLeftCell="A1">
      <selection activeCell="A2" sqref="A2"/>
    </sheetView>
  </sheetViews>
  <sheetFormatPr defaultColWidth="11.421875" defaultRowHeight="12.75"/>
  <cols>
    <col min="1" max="1" width="16.57421875" style="0" customWidth="1"/>
    <col min="2" max="2" width="5.7109375" style="0" customWidth="1"/>
    <col min="3" max="3" width="3.7109375" style="135" customWidth="1"/>
    <col min="4" max="4" width="4.7109375" style="25" customWidth="1"/>
    <col min="5" max="5" width="3.7109375" style="135" customWidth="1"/>
    <col min="6" max="6" width="4.7109375" style="25" customWidth="1"/>
    <col min="7" max="7" width="3.7109375" style="135" customWidth="1"/>
    <col min="8" max="8" width="4.7109375" style="25" customWidth="1"/>
    <col min="9" max="9" width="2.7109375" style="135" customWidth="1"/>
    <col min="10" max="10" width="4.7109375" style="25" customWidth="1"/>
    <col min="11" max="11" width="2.7109375" style="135" customWidth="1"/>
    <col min="12" max="12" width="5.7109375" style="25" customWidth="1"/>
    <col min="13" max="13" width="2.7109375" style="135" customWidth="1"/>
    <col min="14" max="14" width="4.7109375" style="25" customWidth="1"/>
    <col min="15" max="15" width="3.140625" style="135" customWidth="1"/>
    <col min="16" max="16" width="4.7109375" style="25" customWidth="1"/>
    <col min="17" max="17" width="2.7109375" style="135" customWidth="1"/>
    <col min="18" max="18" width="4.7109375" style="25" customWidth="1"/>
    <col min="19" max="19" width="2.7109375" style="135" customWidth="1"/>
    <col min="20" max="20" width="4.7109375" style="25" customWidth="1"/>
    <col min="21" max="21" width="6.28125" style="135" customWidth="1"/>
  </cols>
  <sheetData>
    <row r="1" ht="12.75">
      <c r="A1" s="46" t="s">
        <v>464</v>
      </c>
    </row>
    <row r="2" ht="12.75">
      <c r="A2" s="46"/>
    </row>
    <row r="3" ht="12.75">
      <c r="A3" t="s">
        <v>522</v>
      </c>
    </row>
    <row r="4" spans="1:21" ht="12.75">
      <c r="A4" s="34" t="s">
        <v>34</v>
      </c>
      <c r="B4" s="173" t="s">
        <v>460</v>
      </c>
      <c r="C4" s="174"/>
      <c r="D4" s="173" t="s">
        <v>69</v>
      </c>
      <c r="E4" s="174"/>
      <c r="F4" s="173" t="s">
        <v>64</v>
      </c>
      <c r="G4" s="174"/>
      <c r="H4" s="173" t="s">
        <v>269</v>
      </c>
      <c r="I4" s="174"/>
      <c r="J4" s="173" t="s">
        <v>72</v>
      </c>
      <c r="K4" s="174"/>
      <c r="L4" s="173" t="s">
        <v>384</v>
      </c>
      <c r="M4" s="174"/>
      <c r="N4" s="173" t="s">
        <v>273</v>
      </c>
      <c r="O4" s="174"/>
      <c r="P4" s="173" t="s">
        <v>329</v>
      </c>
      <c r="Q4" s="174"/>
      <c r="R4" s="173" t="s">
        <v>167</v>
      </c>
      <c r="S4" s="174"/>
      <c r="T4" s="173" t="s">
        <v>476</v>
      </c>
      <c r="U4" s="174"/>
    </row>
    <row r="5" spans="1:21" ht="12.75">
      <c r="A5" s="35" t="s">
        <v>0</v>
      </c>
      <c r="B5" s="41">
        <f>+D5+F5+H5+J5+L5+N5+P5+R5+T5</f>
        <v>21</v>
      </c>
      <c r="C5" s="137">
        <f>+E5+G5+I5+K5+M5+O5+Q5+S5</f>
        <v>8</v>
      </c>
      <c r="D5" s="159">
        <v>9</v>
      </c>
      <c r="E5" s="137">
        <v>2</v>
      </c>
      <c r="F5" s="159">
        <v>11</v>
      </c>
      <c r="G5" s="137">
        <v>6</v>
      </c>
      <c r="H5" s="159"/>
      <c r="I5" s="137"/>
      <c r="J5" s="159">
        <v>1</v>
      </c>
      <c r="K5" s="137"/>
      <c r="L5" s="159"/>
      <c r="M5" s="137"/>
      <c r="N5" s="159"/>
      <c r="O5" s="137"/>
      <c r="P5" s="159"/>
      <c r="Q5" s="137"/>
      <c r="R5" s="159"/>
      <c r="S5" s="137"/>
      <c r="T5" s="159"/>
      <c r="U5" s="178"/>
    </row>
    <row r="6" spans="1:21" ht="12.75">
      <c r="A6" s="36" t="s">
        <v>1</v>
      </c>
      <c r="B6" s="42">
        <f aca="true" t="shared" si="0" ref="B6:B23">+D6+F6+H6+J6+L6+N6+P6+R6+T6</f>
        <v>7</v>
      </c>
      <c r="C6" s="138">
        <f aca="true" t="shared" si="1" ref="C6:C23">+E6+G6+I6+K6+M6+O6+Q6+S6</f>
        <v>3</v>
      </c>
      <c r="D6" s="160">
        <v>3</v>
      </c>
      <c r="E6" s="138"/>
      <c r="F6" s="160">
        <v>3</v>
      </c>
      <c r="G6" s="138">
        <v>3</v>
      </c>
      <c r="H6" s="160"/>
      <c r="I6" s="138"/>
      <c r="J6" s="160"/>
      <c r="K6" s="138"/>
      <c r="L6" s="160"/>
      <c r="M6" s="138"/>
      <c r="N6" s="160"/>
      <c r="O6" s="138"/>
      <c r="P6" s="160"/>
      <c r="Q6" s="138"/>
      <c r="R6" s="160"/>
      <c r="S6" s="138"/>
      <c r="T6" s="160">
        <v>1</v>
      </c>
      <c r="U6" s="179" t="s">
        <v>111</v>
      </c>
    </row>
    <row r="7" spans="1:21" ht="12.75">
      <c r="A7" s="36" t="s">
        <v>2</v>
      </c>
      <c r="B7" s="42">
        <f t="shared" si="0"/>
        <v>4</v>
      </c>
      <c r="C7" s="138">
        <f t="shared" si="1"/>
        <v>1</v>
      </c>
      <c r="D7" s="160">
        <v>2</v>
      </c>
      <c r="E7" s="138"/>
      <c r="F7" s="160">
        <v>2</v>
      </c>
      <c r="G7" s="138">
        <v>1</v>
      </c>
      <c r="H7" s="160"/>
      <c r="I7" s="138"/>
      <c r="J7" s="160"/>
      <c r="K7" s="138"/>
      <c r="L7" s="160"/>
      <c r="M7" s="138"/>
      <c r="N7" s="160"/>
      <c r="O7" s="138"/>
      <c r="P7" s="160"/>
      <c r="Q7" s="138"/>
      <c r="R7" s="160"/>
      <c r="S7" s="138"/>
      <c r="T7" s="160"/>
      <c r="U7" s="179"/>
    </row>
    <row r="8" spans="1:21" ht="12.75">
      <c r="A8" s="36" t="s">
        <v>23</v>
      </c>
      <c r="B8" s="42">
        <f t="shared" si="0"/>
        <v>4</v>
      </c>
      <c r="C8" s="138">
        <f t="shared" si="1"/>
        <v>1</v>
      </c>
      <c r="D8" s="160">
        <v>2</v>
      </c>
      <c r="E8" s="138">
        <v>1</v>
      </c>
      <c r="F8" s="160">
        <v>2</v>
      </c>
      <c r="G8" s="138"/>
      <c r="H8" s="160"/>
      <c r="I8" s="138"/>
      <c r="J8" s="160"/>
      <c r="K8" s="138"/>
      <c r="L8" s="160"/>
      <c r="M8" s="138"/>
      <c r="N8" s="160"/>
      <c r="O8" s="138"/>
      <c r="P8" s="160"/>
      <c r="Q8" s="138"/>
      <c r="R8" s="160"/>
      <c r="S8" s="138"/>
      <c r="T8" s="160"/>
      <c r="U8" s="179"/>
    </row>
    <row r="9" spans="1:21" ht="12.75">
      <c r="A9" s="36" t="s">
        <v>3</v>
      </c>
      <c r="B9" s="42">
        <f t="shared" si="0"/>
        <v>7</v>
      </c>
      <c r="C9" s="138">
        <f t="shared" si="1"/>
        <v>2</v>
      </c>
      <c r="D9" s="160">
        <v>2</v>
      </c>
      <c r="E9" s="138"/>
      <c r="F9" s="160">
        <v>3</v>
      </c>
      <c r="G9" s="138">
        <v>1</v>
      </c>
      <c r="H9" s="160"/>
      <c r="I9" s="138"/>
      <c r="J9" s="160"/>
      <c r="K9" s="138"/>
      <c r="L9" s="160"/>
      <c r="M9" s="138"/>
      <c r="N9" s="160"/>
      <c r="O9" s="138"/>
      <c r="P9" s="160"/>
      <c r="Q9" s="138"/>
      <c r="R9" s="160">
        <v>2</v>
      </c>
      <c r="S9" s="138">
        <v>1</v>
      </c>
      <c r="T9" s="160"/>
      <c r="U9" s="179"/>
    </row>
    <row r="10" spans="1:21" ht="12.75">
      <c r="A10" s="36" t="s">
        <v>4</v>
      </c>
      <c r="B10" s="42">
        <f t="shared" si="0"/>
        <v>4</v>
      </c>
      <c r="C10" s="138">
        <f t="shared" si="1"/>
        <v>1</v>
      </c>
      <c r="D10" s="160">
        <v>2</v>
      </c>
      <c r="E10" s="138">
        <v>1</v>
      </c>
      <c r="F10" s="160">
        <v>1</v>
      </c>
      <c r="G10" s="138"/>
      <c r="H10" s="160"/>
      <c r="I10" s="138"/>
      <c r="J10" s="160"/>
      <c r="K10" s="138"/>
      <c r="L10" s="160"/>
      <c r="M10" s="138"/>
      <c r="N10" s="160"/>
      <c r="O10" s="138"/>
      <c r="P10" s="160"/>
      <c r="Q10" s="138"/>
      <c r="R10" s="160"/>
      <c r="S10" s="138"/>
      <c r="T10" s="160">
        <v>1</v>
      </c>
      <c r="U10" s="179" t="s">
        <v>211</v>
      </c>
    </row>
    <row r="11" spans="1:21" ht="12.75">
      <c r="A11" s="36" t="s">
        <v>6</v>
      </c>
      <c r="B11" s="42">
        <f t="shared" si="0"/>
        <v>15</v>
      </c>
      <c r="C11" s="138">
        <f t="shared" si="1"/>
        <v>9</v>
      </c>
      <c r="D11" s="160">
        <v>9</v>
      </c>
      <c r="E11" s="138">
        <v>8</v>
      </c>
      <c r="F11" s="160">
        <v>6</v>
      </c>
      <c r="G11" s="138">
        <v>1</v>
      </c>
      <c r="H11" s="160"/>
      <c r="I11" s="138"/>
      <c r="J11" s="160"/>
      <c r="K11" s="138"/>
      <c r="L11" s="160"/>
      <c r="M11" s="138"/>
      <c r="N11" s="160"/>
      <c r="O11" s="138"/>
      <c r="P11" s="160"/>
      <c r="Q11" s="138"/>
      <c r="R11" s="160"/>
      <c r="S11" s="138"/>
      <c r="T11" s="160"/>
      <c r="U11" s="179"/>
    </row>
    <row r="12" spans="1:21" ht="12.75">
      <c r="A12" s="36" t="s">
        <v>5</v>
      </c>
      <c r="B12" s="42">
        <f t="shared" si="0"/>
        <v>10</v>
      </c>
      <c r="C12" s="138">
        <f t="shared" si="1"/>
        <v>5</v>
      </c>
      <c r="D12" s="160">
        <v>4</v>
      </c>
      <c r="E12" s="138">
        <v>1</v>
      </c>
      <c r="F12" s="160">
        <v>6</v>
      </c>
      <c r="G12" s="138">
        <v>4</v>
      </c>
      <c r="H12" s="160"/>
      <c r="I12" s="138"/>
      <c r="J12" s="160"/>
      <c r="K12" s="138"/>
      <c r="L12" s="160"/>
      <c r="M12" s="138"/>
      <c r="N12" s="160"/>
      <c r="O12" s="138"/>
      <c r="P12" s="160"/>
      <c r="Q12" s="138"/>
      <c r="R12" s="160"/>
      <c r="S12" s="138"/>
      <c r="T12" s="160"/>
      <c r="U12" s="179"/>
    </row>
    <row r="13" spans="1:21" ht="12.75">
      <c r="A13" s="36" t="s">
        <v>7</v>
      </c>
      <c r="B13" s="42">
        <f t="shared" si="0"/>
        <v>16</v>
      </c>
      <c r="C13" s="138">
        <f t="shared" si="1"/>
        <v>4</v>
      </c>
      <c r="D13" s="160">
        <v>2</v>
      </c>
      <c r="E13" s="138"/>
      <c r="F13" s="160">
        <v>5</v>
      </c>
      <c r="G13" s="138"/>
      <c r="H13" s="160">
        <v>6</v>
      </c>
      <c r="I13" s="138">
        <v>4</v>
      </c>
      <c r="J13" s="160">
        <v>1</v>
      </c>
      <c r="K13" s="138"/>
      <c r="L13" s="160"/>
      <c r="M13" s="138"/>
      <c r="N13" s="160">
        <v>2</v>
      </c>
      <c r="O13" s="138"/>
      <c r="P13" s="160"/>
      <c r="Q13" s="138"/>
      <c r="R13" s="160"/>
      <c r="S13" s="138"/>
      <c r="T13" s="160"/>
      <c r="U13" s="179"/>
    </row>
    <row r="14" spans="1:21" ht="12.75">
      <c r="A14" s="36" t="s">
        <v>462</v>
      </c>
      <c r="B14" s="42">
        <f t="shared" si="0"/>
        <v>12</v>
      </c>
      <c r="C14" s="138">
        <f t="shared" si="1"/>
        <v>3</v>
      </c>
      <c r="D14" s="160">
        <v>7</v>
      </c>
      <c r="E14" s="138">
        <v>3</v>
      </c>
      <c r="F14" s="160">
        <v>4</v>
      </c>
      <c r="G14" s="138"/>
      <c r="H14" s="160"/>
      <c r="I14" s="138"/>
      <c r="J14" s="160">
        <v>1</v>
      </c>
      <c r="K14" s="138"/>
      <c r="L14" s="160"/>
      <c r="M14" s="138"/>
      <c r="N14" s="160"/>
      <c r="O14" s="138"/>
      <c r="P14" s="160"/>
      <c r="Q14" s="138"/>
      <c r="R14" s="160"/>
      <c r="S14" s="138"/>
      <c r="T14" s="160"/>
      <c r="U14" s="179"/>
    </row>
    <row r="15" spans="1:21" ht="12.75">
      <c r="A15" s="36" t="s">
        <v>8</v>
      </c>
      <c r="B15" s="42">
        <f t="shared" si="0"/>
        <v>6</v>
      </c>
      <c r="C15" s="138">
        <f t="shared" si="1"/>
        <v>2</v>
      </c>
      <c r="D15" s="160">
        <v>2</v>
      </c>
      <c r="E15" s="138"/>
      <c r="F15" s="160">
        <v>4</v>
      </c>
      <c r="G15" s="138">
        <v>2</v>
      </c>
      <c r="H15" s="160"/>
      <c r="I15" s="138"/>
      <c r="J15" s="160"/>
      <c r="K15" s="138"/>
      <c r="L15" s="160"/>
      <c r="M15" s="138"/>
      <c r="N15" s="160"/>
      <c r="O15" s="138"/>
      <c r="P15" s="160"/>
      <c r="Q15" s="138"/>
      <c r="R15" s="160"/>
      <c r="S15" s="138"/>
      <c r="T15" s="160"/>
      <c r="U15" s="179"/>
    </row>
    <row r="16" spans="1:21" ht="12.75">
      <c r="A16" s="36" t="s">
        <v>9</v>
      </c>
      <c r="B16" s="42">
        <f t="shared" si="0"/>
        <v>10</v>
      </c>
      <c r="C16" s="138">
        <f t="shared" si="1"/>
        <v>4</v>
      </c>
      <c r="D16" s="160">
        <v>5</v>
      </c>
      <c r="E16" s="138">
        <v>4</v>
      </c>
      <c r="F16" s="160">
        <v>3</v>
      </c>
      <c r="G16" s="138"/>
      <c r="H16" s="160"/>
      <c r="I16" s="138"/>
      <c r="J16" s="160"/>
      <c r="K16" s="138"/>
      <c r="L16" s="160"/>
      <c r="M16" s="138"/>
      <c r="N16" s="160"/>
      <c r="O16" s="138"/>
      <c r="P16" s="160">
        <v>2</v>
      </c>
      <c r="Q16" s="138"/>
      <c r="R16" s="160"/>
      <c r="S16" s="138"/>
      <c r="T16" s="160"/>
      <c r="U16" s="179"/>
    </row>
    <row r="17" spans="1:21" ht="12.75">
      <c r="A17" s="36" t="s">
        <v>10</v>
      </c>
      <c r="B17" s="42">
        <f t="shared" si="0"/>
        <v>12</v>
      </c>
      <c r="C17" s="138">
        <f t="shared" si="1"/>
        <v>1</v>
      </c>
      <c r="D17" s="160">
        <v>7</v>
      </c>
      <c r="E17" s="138">
        <v>1</v>
      </c>
      <c r="F17" s="160">
        <v>4</v>
      </c>
      <c r="G17" s="138"/>
      <c r="H17" s="160"/>
      <c r="I17" s="138"/>
      <c r="J17" s="160">
        <v>1</v>
      </c>
      <c r="K17" s="138"/>
      <c r="L17" s="160"/>
      <c r="M17" s="138"/>
      <c r="N17" s="160"/>
      <c r="O17" s="138"/>
      <c r="P17" s="160"/>
      <c r="Q17" s="138"/>
      <c r="R17" s="160"/>
      <c r="S17" s="138"/>
      <c r="T17" s="160"/>
      <c r="U17" s="179"/>
    </row>
    <row r="18" spans="1:21" ht="12.75">
      <c r="A18" s="36" t="s">
        <v>11</v>
      </c>
      <c r="B18" s="42">
        <f t="shared" si="0"/>
        <v>5</v>
      </c>
      <c r="C18" s="138">
        <f t="shared" si="1"/>
        <v>1</v>
      </c>
      <c r="D18" s="160">
        <v>3</v>
      </c>
      <c r="E18" s="138">
        <v>1</v>
      </c>
      <c r="F18" s="160">
        <v>2</v>
      </c>
      <c r="G18" s="138"/>
      <c r="H18" s="160"/>
      <c r="I18" s="138"/>
      <c r="J18" s="160"/>
      <c r="K18" s="138"/>
      <c r="L18" s="160"/>
      <c r="M18" s="138"/>
      <c r="N18" s="160"/>
      <c r="O18" s="138"/>
      <c r="P18" s="160"/>
      <c r="Q18" s="138"/>
      <c r="R18" s="160"/>
      <c r="S18" s="138"/>
      <c r="T18" s="160"/>
      <c r="U18" s="179"/>
    </row>
    <row r="19" spans="1:21" ht="12.75">
      <c r="A19" s="36" t="s">
        <v>12</v>
      </c>
      <c r="B19" s="42">
        <f t="shared" si="0"/>
        <v>4</v>
      </c>
      <c r="C19" s="138">
        <f t="shared" si="1"/>
        <v>1</v>
      </c>
      <c r="D19" s="160">
        <v>2</v>
      </c>
      <c r="E19" s="138">
        <v>1</v>
      </c>
      <c r="F19" s="160">
        <v>1</v>
      </c>
      <c r="G19" s="138"/>
      <c r="H19" s="160"/>
      <c r="I19" s="138"/>
      <c r="J19" s="160"/>
      <c r="K19" s="138"/>
      <c r="L19" s="160"/>
      <c r="M19" s="138"/>
      <c r="N19" s="160"/>
      <c r="O19" s="138"/>
      <c r="P19" s="160"/>
      <c r="Q19" s="138"/>
      <c r="R19" s="160"/>
      <c r="S19" s="138"/>
      <c r="T19" s="160">
        <v>1</v>
      </c>
      <c r="U19" s="179" t="s">
        <v>373</v>
      </c>
    </row>
    <row r="20" spans="1:21" ht="12.75">
      <c r="A20" s="36" t="s">
        <v>13</v>
      </c>
      <c r="B20" s="42">
        <f t="shared" si="0"/>
        <v>8</v>
      </c>
      <c r="C20" s="138">
        <f t="shared" si="1"/>
        <v>3</v>
      </c>
      <c r="D20" s="160">
        <v>1</v>
      </c>
      <c r="E20" s="138"/>
      <c r="F20" s="160">
        <v>3</v>
      </c>
      <c r="G20" s="138">
        <v>1</v>
      </c>
      <c r="H20" s="160"/>
      <c r="I20" s="138"/>
      <c r="J20" s="160"/>
      <c r="K20" s="138"/>
      <c r="L20" s="160">
        <v>4</v>
      </c>
      <c r="M20" s="138">
        <v>2</v>
      </c>
      <c r="N20" s="160"/>
      <c r="O20" s="138"/>
      <c r="P20" s="160"/>
      <c r="Q20" s="138"/>
      <c r="R20" s="160"/>
      <c r="S20" s="138"/>
      <c r="T20" s="160"/>
      <c r="U20" s="179"/>
    </row>
    <row r="21" spans="1:21" ht="12.75">
      <c r="A21" s="36" t="s">
        <v>27</v>
      </c>
      <c r="B21" s="42">
        <f t="shared" si="0"/>
        <v>3</v>
      </c>
      <c r="C21" s="138">
        <f t="shared" si="1"/>
        <v>1</v>
      </c>
      <c r="D21" s="160">
        <v>2</v>
      </c>
      <c r="E21" s="138">
        <v>1</v>
      </c>
      <c r="F21" s="160">
        <v>1</v>
      </c>
      <c r="G21" s="138"/>
      <c r="H21" s="160"/>
      <c r="I21" s="138"/>
      <c r="J21" s="160"/>
      <c r="K21" s="138"/>
      <c r="L21" s="160"/>
      <c r="M21" s="138"/>
      <c r="N21" s="160"/>
      <c r="O21" s="138"/>
      <c r="P21" s="160"/>
      <c r="Q21" s="138"/>
      <c r="R21" s="160"/>
      <c r="S21" s="138"/>
      <c r="T21" s="160"/>
      <c r="U21" s="179"/>
    </row>
    <row r="22" spans="1:21" ht="12.75">
      <c r="A22" s="36" t="s">
        <v>14</v>
      </c>
      <c r="B22" s="42">
        <f t="shared" si="0"/>
        <v>1</v>
      </c>
      <c r="C22" s="138">
        <f t="shared" si="1"/>
        <v>1</v>
      </c>
      <c r="D22" s="160">
        <v>1</v>
      </c>
      <c r="E22" s="138">
        <v>1</v>
      </c>
      <c r="F22" s="160"/>
      <c r="G22" s="138"/>
      <c r="H22" s="160"/>
      <c r="I22" s="138"/>
      <c r="J22" s="160"/>
      <c r="K22" s="138"/>
      <c r="L22" s="160"/>
      <c r="M22" s="138"/>
      <c r="N22" s="160"/>
      <c r="O22" s="138"/>
      <c r="P22" s="160"/>
      <c r="Q22" s="138"/>
      <c r="R22" s="160"/>
      <c r="S22" s="138"/>
      <c r="T22" s="160"/>
      <c r="U22" s="179"/>
    </row>
    <row r="23" spans="1:21" ht="12.75">
      <c r="A23" s="61" t="s">
        <v>15</v>
      </c>
      <c r="B23" s="133">
        <f t="shared" si="0"/>
        <v>1</v>
      </c>
      <c r="C23" s="139">
        <f t="shared" si="1"/>
        <v>1</v>
      </c>
      <c r="D23" s="161">
        <v>1</v>
      </c>
      <c r="E23" s="139">
        <v>1</v>
      </c>
      <c r="F23" s="161"/>
      <c r="G23" s="139"/>
      <c r="H23" s="161"/>
      <c r="I23" s="139"/>
      <c r="J23" s="161"/>
      <c r="K23" s="139"/>
      <c r="L23" s="161"/>
      <c r="M23" s="139"/>
      <c r="N23" s="161"/>
      <c r="O23" s="139"/>
      <c r="P23" s="161"/>
      <c r="Q23" s="139"/>
      <c r="R23" s="161"/>
      <c r="S23" s="139"/>
      <c r="T23" s="161"/>
      <c r="U23" s="180"/>
    </row>
    <row r="24" spans="1:21" ht="12.75">
      <c r="A24" s="34" t="s">
        <v>28</v>
      </c>
      <c r="B24" s="44">
        <f aca="true" t="shared" si="2" ref="B24:G24">SUM(B5:B23)</f>
        <v>150</v>
      </c>
      <c r="C24" s="140">
        <f t="shared" si="2"/>
        <v>52</v>
      </c>
      <c r="D24" s="162">
        <f t="shared" si="2"/>
        <v>66</v>
      </c>
      <c r="E24" s="140">
        <f t="shared" si="2"/>
        <v>26</v>
      </c>
      <c r="F24" s="162">
        <f t="shared" si="2"/>
        <v>61</v>
      </c>
      <c r="G24" s="140">
        <f t="shared" si="2"/>
        <v>19</v>
      </c>
      <c r="H24" s="162">
        <f aca="true" t="shared" si="3" ref="H24:T24">SUM(H5:H23)</f>
        <v>6</v>
      </c>
      <c r="I24" s="140">
        <f>SUM(I5:I23)</f>
        <v>4</v>
      </c>
      <c r="J24" s="162">
        <f t="shared" si="3"/>
        <v>4</v>
      </c>
      <c r="K24" s="140">
        <f>SUM(K5:K23)</f>
        <v>0</v>
      </c>
      <c r="L24" s="162">
        <f t="shared" si="3"/>
        <v>4</v>
      </c>
      <c r="M24" s="140">
        <f>SUM(M5:M23)</f>
        <v>2</v>
      </c>
      <c r="N24" s="162">
        <f t="shared" si="3"/>
        <v>2</v>
      </c>
      <c r="O24" s="140">
        <f>SUM(O5:O23)</f>
        <v>0</v>
      </c>
      <c r="P24" s="162">
        <f t="shared" si="3"/>
        <v>2</v>
      </c>
      <c r="Q24" s="140">
        <f>SUM(Q5:Q23)</f>
        <v>0</v>
      </c>
      <c r="R24" s="162">
        <f t="shared" si="3"/>
        <v>2</v>
      </c>
      <c r="S24" s="140">
        <f>SUM(S5:S23)</f>
        <v>1</v>
      </c>
      <c r="T24" s="162">
        <f t="shared" si="3"/>
        <v>3</v>
      </c>
      <c r="U24" s="140">
        <f>SUM(U5:U23)</f>
        <v>0</v>
      </c>
    </row>
    <row r="26" spans="1:21" ht="12.75" customHeight="1">
      <c r="A26" s="175" t="s">
        <v>511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34"/>
      <c r="S26" s="136"/>
      <c r="T26" s="134"/>
      <c r="U26" s="136"/>
    </row>
  </sheetData>
  <mergeCells count="11">
    <mergeCell ref="D4:E4"/>
    <mergeCell ref="F4:G4"/>
    <mergeCell ref="H4:I4"/>
    <mergeCell ref="J4:K4"/>
    <mergeCell ref="L4:M4"/>
    <mergeCell ref="N4:O4"/>
    <mergeCell ref="P4:Q4"/>
    <mergeCell ref="B4:C4"/>
    <mergeCell ref="A26:Q26"/>
    <mergeCell ref="R4:S4"/>
    <mergeCell ref="T4:U4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0" customWidth="1"/>
    <col min="2" max="2" width="7.28125" style="0" customWidth="1"/>
    <col min="3" max="5" width="5.7109375" style="0" customWidth="1"/>
    <col min="6" max="6" width="3.57421875" style="0" customWidth="1"/>
    <col min="7" max="7" width="8.8515625" style="0" customWidth="1"/>
    <col min="8" max="8" width="33.421875" style="0" customWidth="1"/>
  </cols>
  <sheetData>
    <row r="1" ht="12.75">
      <c r="A1" s="46" t="s">
        <v>486</v>
      </c>
    </row>
    <row r="2" ht="12.75">
      <c r="A2" t="s">
        <v>487</v>
      </c>
    </row>
    <row r="4" ht="12.75">
      <c r="A4" t="s">
        <v>508</v>
      </c>
    </row>
    <row r="5" spans="2:7" ht="12.75">
      <c r="B5" s="173" t="s">
        <v>484</v>
      </c>
      <c r="C5" s="176"/>
      <c r="D5" s="176"/>
      <c r="E5" s="176"/>
      <c r="F5" s="176"/>
      <c r="G5" s="174"/>
    </row>
    <row r="6" spans="1:8" ht="12.75">
      <c r="A6" s="2" t="s">
        <v>34</v>
      </c>
      <c r="B6" s="3" t="s">
        <v>460</v>
      </c>
      <c r="C6" s="60" t="s">
        <v>69</v>
      </c>
      <c r="D6" s="3" t="s">
        <v>64</v>
      </c>
      <c r="E6" s="3" t="s">
        <v>72</v>
      </c>
      <c r="F6" s="177" t="s">
        <v>481</v>
      </c>
      <c r="G6" s="173"/>
      <c r="H6" s="98" t="s">
        <v>488</v>
      </c>
    </row>
    <row r="7" spans="1:8" ht="12.75">
      <c r="A7" s="21" t="s">
        <v>0</v>
      </c>
      <c r="B7" s="38">
        <v>7</v>
      </c>
      <c r="C7" s="105"/>
      <c r="D7" s="26">
        <v>7</v>
      </c>
      <c r="E7" s="26"/>
      <c r="F7" s="26"/>
      <c r="G7" s="101"/>
      <c r="H7" s="21" t="s">
        <v>489</v>
      </c>
    </row>
    <row r="8" spans="1:12" ht="12.75">
      <c r="A8" s="22" t="s">
        <v>1</v>
      </c>
      <c r="B8" s="39">
        <v>2</v>
      </c>
      <c r="C8" s="106"/>
      <c r="D8" s="28">
        <v>2</v>
      </c>
      <c r="E8" s="28"/>
      <c r="F8" s="28"/>
      <c r="G8" s="102"/>
      <c r="H8" s="22" t="s">
        <v>490</v>
      </c>
      <c r="J8" s="99">
        <v>30</v>
      </c>
      <c r="K8" s="100">
        <f aca="true" t="shared" si="0" ref="K8:K13">+J8*$L$8/$L$9</f>
        <v>1.5384615384615385</v>
      </c>
      <c r="L8">
        <v>2</v>
      </c>
    </row>
    <row r="9" spans="1:12" ht="12.75">
      <c r="A9" s="22" t="s">
        <v>2</v>
      </c>
      <c r="B9" s="39">
        <v>2</v>
      </c>
      <c r="C9" s="106"/>
      <c r="D9" s="28">
        <v>2</v>
      </c>
      <c r="E9" s="28"/>
      <c r="F9" s="28"/>
      <c r="G9" s="102"/>
      <c r="H9" s="22" t="s">
        <v>492</v>
      </c>
      <c r="J9" s="99">
        <v>9</v>
      </c>
      <c r="K9" s="100">
        <f t="shared" si="0"/>
        <v>0.46153846153846156</v>
      </c>
      <c r="L9">
        <f>+SUM(J8:J14)</f>
        <v>39</v>
      </c>
    </row>
    <row r="10" spans="1:11" ht="12.75">
      <c r="A10" s="22" t="s">
        <v>23</v>
      </c>
      <c r="B10" s="39">
        <v>2</v>
      </c>
      <c r="C10" s="106"/>
      <c r="D10" s="28">
        <v>2</v>
      </c>
      <c r="E10" s="28"/>
      <c r="F10" s="28"/>
      <c r="G10" s="102"/>
      <c r="H10" s="22" t="s">
        <v>493</v>
      </c>
      <c r="J10" s="99"/>
      <c r="K10" s="100">
        <f t="shared" si="0"/>
        <v>0</v>
      </c>
    </row>
    <row r="11" spans="1:11" ht="12.75">
      <c r="A11" s="22" t="s">
        <v>3</v>
      </c>
      <c r="B11" s="39">
        <v>3</v>
      </c>
      <c r="C11" s="106">
        <v>1</v>
      </c>
      <c r="D11" s="28"/>
      <c r="E11" s="28"/>
      <c r="F11" s="28">
        <v>2</v>
      </c>
      <c r="G11" s="102" t="s">
        <v>167</v>
      </c>
      <c r="H11" s="22" t="s">
        <v>523</v>
      </c>
      <c r="J11" s="99"/>
      <c r="K11" s="100">
        <f t="shared" si="0"/>
        <v>0</v>
      </c>
    </row>
    <row r="12" spans="1:11" ht="12.75">
      <c r="A12" s="22" t="s">
        <v>4</v>
      </c>
      <c r="B12" s="39">
        <v>1</v>
      </c>
      <c r="C12" s="106"/>
      <c r="D12" s="28"/>
      <c r="E12" s="28"/>
      <c r="F12" s="28">
        <v>1</v>
      </c>
      <c r="G12" s="102" t="s">
        <v>211</v>
      </c>
      <c r="H12" s="22" t="s">
        <v>494</v>
      </c>
      <c r="J12" s="99"/>
      <c r="K12" s="100">
        <f t="shared" si="0"/>
        <v>0</v>
      </c>
    </row>
    <row r="13" spans="1:11" ht="12.75">
      <c r="A13" s="22" t="s">
        <v>6</v>
      </c>
      <c r="B13" s="39">
        <v>3</v>
      </c>
      <c r="C13" s="106">
        <v>3</v>
      </c>
      <c r="D13" s="28"/>
      <c r="E13" s="28"/>
      <c r="F13" s="28"/>
      <c r="G13" s="102"/>
      <c r="H13" s="22" t="s">
        <v>495</v>
      </c>
      <c r="J13" s="99"/>
      <c r="K13" s="100">
        <f t="shared" si="0"/>
        <v>0</v>
      </c>
    </row>
    <row r="14" spans="1:8" ht="12.75">
      <c r="A14" s="22" t="s">
        <v>5</v>
      </c>
      <c r="B14" s="39">
        <v>3</v>
      </c>
      <c r="C14" s="106"/>
      <c r="D14" s="28">
        <v>3</v>
      </c>
      <c r="E14" s="28"/>
      <c r="F14" s="28"/>
      <c r="G14" s="102"/>
      <c r="H14" s="22" t="s">
        <v>496</v>
      </c>
    </row>
    <row r="15" spans="1:8" ht="12.75">
      <c r="A15" s="22" t="s">
        <v>7</v>
      </c>
      <c r="B15" s="39">
        <v>7</v>
      </c>
      <c r="C15" s="106"/>
      <c r="D15" s="28">
        <v>4</v>
      </c>
      <c r="E15" s="28">
        <v>1</v>
      </c>
      <c r="F15" s="28">
        <v>2</v>
      </c>
      <c r="G15" s="102" t="s">
        <v>273</v>
      </c>
      <c r="H15" s="22" t="s">
        <v>497</v>
      </c>
    </row>
    <row r="16" spans="1:8" ht="12.75">
      <c r="A16" s="22" t="s">
        <v>462</v>
      </c>
      <c r="B16" s="39">
        <v>5</v>
      </c>
      <c r="C16" s="106">
        <v>5</v>
      </c>
      <c r="D16" s="28"/>
      <c r="E16" s="28"/>
      <c r="F16" s="28"/>
      <c r="G16" s="102"/>
      <c r="H16" s="22" t="s">
        <v>498</v>
      </c>
    </row>
    <row r="17" spans="1:8" ht="12.75">
      <c r="A17" s="22" t="s">
        <v>8</v>
      </c>
      <c r="B17" s="39">
        <v>2</v>
      </c>
      <c r="C17" s="106"/>
      <c r="D17" s="28">
        <v>2</v>
      </c>
      <c r="E17" s="28"/>
      <c r="F17" s="28"/>
      <c r="G17" s="102"/>
      <c r="H17" s="22" t="s">
        <v>499</v>
      </c>
    </row>
    <row r="18" spans="1:8" ht="12.75">
      <c r="A18" s="22" t="s">
        <v>9</v>
      </c>
      <c r="B18" s="39">
        <v>3</v>
      </c>
      <c r="C18" s="106">
        <v>3</v>
      </c>
      <c r="D18" s="28"/>
      <c r="E18" s="28"/>
      <c r="F18" s="28"/>
      <c r="G18" s="102"/>
      <c r="H18" s="22" t="s">
        <v>500</v>
      </c>
    </row>
    <row r="19" spans="1:8" ht="12.75">
      <c r="A19" s="22" t="s">
        <v>10</v>
      </c>
      <c r="B19" s="39">
        <v>6</v>
      </c>
      <c r="C19" s="106">
        <v>6</v>
      </c>
      <c r="D19" s="28"/>
      <c r="E19" s="28"/>
      <c r="F19" s="28"/>
      <c r="G19" s="102"/>
      <c r="H19" s="22" t="s">
        <v>501</v>
      </c>
    </row>
    <row r="20" spans="1:8" ht="12.75">
      <c r="A20" s="22" t="s">
        <v>11</v>
      </c>
      <c r="B20" s="39">
        <v>2</v>
      </c>
      <c r="C20" s="106">
        <v>2</v>
      </c>
      <c r="D20" s="28"/>
      <c r="E20" s="28"/>
      <c r="F20" s="28"/>
      <c r="G20" s="102"/>
      <c r="H20" s="22" t="s">
        <v>502</v>
      </c>
    </row>
    <row r="21" spans="1:8" ht="12.75">
      <c r="A21" s="22" t="s">
        <v>12</v>
      </c>
      <c r="B21" s="39">
        <v>1</v>
      </c>
      <c r="C21" s="106">
        <v>1</v>
      </c>
      <c r="D21" s="28"/>
      <c r="E21" s="28"/>
      <c r="F21" s="28"/>
      <c r="G21" s="102"/>
      <c r="H21" s="22" t="s">
        <v>503</v>
      </c>
    </row>
    <row r="22" spans="1:8" ht="12.75">
      <c r="A22" s="22" t="s">
        <v>13</v>
      </c>
      <c r="B22" s="39">
        <v>3</v>
      </c>
      <c r="C22" s="106">
        <v>1</v>
      </c>
      <c r="D22" s="28">
        <v>2</v>
      </c>
      <c r="E22" s="28"/>
      <c r="F22" s="28"/>
      <c r="G22" s="102"/>
      <c r="H22" s="22" t="s">
        <v>505</v>
      </c>
    </row>
    <row r="23" spans="1:8" ht="12.75">
      <c r="A23" s="22" t="s">
        <v>27</v>
      </c>
      <c r="B23" s="39">
        <v>1</v>
      </c>
      <c r="C23" s="106">
        <v>1</v>
      </c>
      <c r="D23" s="28"/>
      <c r="E23" s="28"/>
      <c r="F23" s="28"/>
      <c r="G23" s="102"/>
      <c r="H23" s="22" t="s">
        <v>504</v>
      </c>
    </row>
    <row r="24" spans="1:8" ht="12.75">
      <c r="A24" s="22" t="s">
        <v>14</v>
      </c>
      <c r="B24" s="39">
        <v>1</v>
      </c>
      <c r="C24" s="106">
        <v>1</v>
      </c>
      <c r="D24" s="28"/>
      <c r="E24" s="28"/>
      <c r="F24" s="28"/>
      <c r="G24" s="102"/>
      <c r="H24" s="22" t="s">
        <v>506</v>
      </c>
    </row>
    <row r="25" spans="1:8" ht="12.75">
      <c r="A25" s="62" t="s">
        <v>15</v>
      </c>
      <c r="B25" s="109">
        <v>1</v>
      </c>
      <c r="C25" s="107">
        <v>1</v>
      </c>
      <c r="D25" s="103"/>
      <c r="E25" s="103"/>
      <c r="F25" s="103"/>
      <c r="G25" s="104"/>
      <c r="H25" s="62" t="s">
        <v>507</v>
      </c>
    </row>
    <row r="26" spans="1:6" ht="12.75">
      <c r="A26" s="2" t="s">
        <v>28</v>
      </c>
      <c r="B26" s="3">
        <f>SUM(B7:B25)</f>
        <v>55</v>
      </c>
      <c r="C26" s="108">
        <f>SUM(C7:C25)</f>
        <v>25</v>
      </c>
      <c r="D26" s="32">
        <f>SUM(D7:D25)</f>
        <v>24</v>
      </c>
      <c r="E26" s="32">
        <f>SUM(E7:E25)</f>
        <v>1</v>
      </c>
      <c r="F26" s="33">
        <f>SUM(F7:F25)</f>
        <v>5</v>
      </c>
    </row>
    <row r="28" spans="1:8" ht="25.5" customHeight="1">
      <c r="A28" s="164" t="s">
        <v>491</v>
      </c>
      <c r="B28" s="164"/>
      <c r="C28" s="164"/>
      <c r="D28" s="164"/>
      <c r="E28" s="164"/>
      <c r="F28" s="164"/>
      <c r="G28" s="164"/>
      <c r="H28" s="164"/>
    </row>
  </sheetData>
  <mergeCells count="3">
    <mergeCell ref="F6:G6"/>
    <mergeCell ref="A28:H28"/>
    <mergeCell ref="B5:G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3" width="9.140625" style="0" customWidth="1"/>
    <col min="4" max="4" width="8.7109375" style="111" customWidth="1"/>
    <col min="5" max="5" width="8.7109375" style="1" customWidth="1"/>
    <col min="6" max="6" width="10.140625" style="1" customWidth="1"/>
    <col min="7" max="7" width="9.8515625" style="1" customWidth="1"/>
    <col min="8" max="8" width="8.7109375" style="111" customWidth="1"/>
    <col min="9" max="9" width="3.28125" style="0" hidden="1" customWidth="1"/>
    <col min="10" max="16384" width="9.140625" style="0" customWidth="1"/>
  </cols>
  <sheetData>
    <row r="1" ht="12.75">
      <c r="A1" s="46" t="s">
        <v>47</v>
      </c>
    </row>
    <row r="2" ht="12.75">
      <c r="A2" s="46"/>
    </row>
    <row r="3" ht="12.75">
      <c r="A3" t="s">
        <v>512</v>
      </c>
    </row>
    <row r="4" spans="5:7" ht="12.75">
      <c r="E4" s="173" t="s">
        <v>509</v>
      </c>
      <c r="F4" s="176"/>
      <c r="G4" s="174"/>
    </row>
    <row r="5" spans="1:8" ht="12.75">
      <c r="A5" s="69" t="s">
        <v>458</v>
      </c>
      <c r="B5" s="70" t="s">
        <v>472</v>
      </c>
      <c r="C5" s="71" t="s">
        <v>57</v>
      </c>
      <c r="D5" s="110" t="s">
        <v>35</v>
      </c>
      <c r="E5" s="85" t="s">
        <v>38</v>
      </c>
      <c r="F5" s="85" t="s">
        <v>482</v>
      </c>
      <c r="G5" s="85" t="s">
        <v>483</v>
      </c>
      <c r="H5" s="110" t="s">
        <v>510</v>
      </c>
    </row>
    <row r="6" spans="1:9" ht="12.75">
      <c r="A6" s="72" t="s">
        <v>69</v>
      </c>
      <c r="B6" s="73">
        <v>8986553</v>
      </c>
      <c r="C6" s="93">
        <f aca="true" t="shared" si="0" ref="C6:C25">+B6*100/$B$26</f>
        <v>38.89430040098569</v>
      </c>
      <c r="D6" s="113">
        <f>+E6+H6</f>
        <v>91</v>
      </c>
      <c r="E6" s="112">
        <v>66</v>
      </c>
      <c r="F6" s="127">
        <v>26</v>
      </c>
      <c r="G6" s="128">
        <f>+E6-F6</f>
        <v>40</v>
      </c>
      <c r="H6" s="113">
        <v>25</v>
      </c>
      <c r="I6" s="74" t="s">
        <v>473</v>
      </c>
    </row>
    <row r="7" spans="1:9" ht="12.75">
      <c r="A7" s="78" t="s">
        <v>64</v>
      </c>
      <c r="B7" s="76">
        <v>8591408</v>
      </c>
      <c r="C7" s="94">
        <f t="shared" si="0"/>
        <v>37.18409089886096</v>
      </c>
      <c r="D7" s="115">
        <f aca="true" t="shared" si="1" ref="D7:D23">+E7+H7</f>
        <v>85</v>
      </c>
      <c r="E7" s="114">
        <v>61</v>
      </c>
      <c r="F7" s="129">
        <v>19</v>
      </c>
      <c r="G7" s="130">
        <f aca="true" t="shared" si="2" ref="G7:G23">+E7-F7</f>
        <v>42</v>
      </c>
      <c r="H7" s="115">
        <v>24</v>
      </c>
      <c r="I7" s="77" t="s">
        <v>474</v>
      </c>
    </row>
    <row r="8" spans="1:9" ht="12.75">
      <c r="A8" s="78" t="s">
        <v>72</v>
      </c>
      <c r="B8" s="76">
        <v>1393898</v>
      </c>
      <c r="C8" s="94">
        <f t="shared" si="0"/>
        <v>6.032867946178379</v>
      </c>
      <c r="D8" s="115">
        <f t="shared" si="1"/>
        <v>5</v>
      </c>
      <c r="E8" s="114">
        <v>4</v>
      </c>
      <c r="F8" s="129"/>
      <c r="G8" s="130">
        <f t="shared" si="2"/>
        <v>4</v>
      </c>
      <c r="H8" s="115">
        <v>1</v>
      </c>
      <c r="I8" s="77" t="s">
        <v>474</v>
      </c>
    </row>
    <row r="9" spans="1:9" ht="12.75">
      <c r="A9" s="92" t="s">
        <v>269</v>
      </c>
      <c r="B9" s="76">
        <v>935756</v>
      </c>
      <c r="C9" s="94">
        <f t="shared" si="0"/>
        <v>4.05000392987442</v>
      </c>
      <c r="D9" s="115">
        <f t="shared" si="1"/>
        <v>6</v>
      </c>
      <c r="E9" s="114">
        <v>6</v>
      </c>
      <c r="F9" s="129">
        <v>4</v>
      </c>
      <c r="G9" s="130">
        <f t="shared" si="2"/>
        <v>2</v>
      </c>
      <c r="H9" s="115"/>
      <c r="I9" s="77" t="s">
        <v>475</v>
      </c>
    </row>
    <row r="10" spans="1:9" ht="12.75">
      <c r="A10" s="79" t="s">
        <v>273</v>
      </c>
      <c r="B10" s="76">
        <v>428041</v>
      </c>
      <c r="C10" s="94">
        <f t="shared" si="0"/>
        <v>1.8525852168165386</v>
      </c>
      <c r="D10" s="115">
        <f t="shared" si="1"/>
        <v>4</v>
      </c>
      <c r="E10" s="114">
        <v>2</v>
      </c>
      <c r="F10" s="129"/>
      <c r="G10" s="130">
        <f t="shared" si="2"/>
        <v>2</v>
      </c>
      <c r="H10" s="115">
        <v>2</v>
      </c>
      <c r="I10" s="77" t="s">
        <v>475</v>
      </c>
    </row>
    <row r="11" spans="1:9" ht="12.75">
      <c r="A11" s="79" t="s">
        <v>384</v>
      </c>
      <c r="B11" s="76">
        <v>399600</v>
      </c>
      <c r="C11" s="94">
        <f t="shared" si="0"/>
        <v>1.7294909895077546</v>
      </c>
      <c r="D11" s="115">
        <f t="shared" si="1"/>
        <v>4</v>
      </c>
      <c r="E11" s="114">
        <v>4</v>
      </c>
      <c r="F11" s="129">
        <v>2</v>
      </c>
      <c r="G11" s="130">
        <f t="shared" si="2"/>
        <v>2</v>
      </c>
      <c r="H11" s="115"/>
      <c r="I11" s="77" t="s">
        <v>475</v>
      </c>
    </row>
    <row r="12" spans="1:9" ht="12.75">
      <c r="A12" s="79" t="s">
        <v>329</v>
      </c>
      <c r="B12" s="76">
        <v>270712</v>
      </c>
      <c r="C12" s="94">
        <f t="shared" si="0"/>
        <v>1.1716565684475058</v>
      </c>
      <c r="D12" s="115">
        <f t="shared" si="1"/>
        <v>2</v>
      </c>
      <c r="E12" s="114">
        <v>2</v>
      </c>
      <c r="F12" s="129"/>
      <c r="G12" s="130">
        <f t="shared" si="2"/>
        <v>2</v>
      </c>
      <c r="H12" s="115"/>
      <c r="I12" s="77" t="s">
        <v>475</v>
      </c>
    </row>
    <row r="13" spans="1:9" ht="12.75">
      <c r="A13" s="79" t="s">
        <v>167</v>
      </c>
      <c r="B13" s="76">
        <v>225878</v>
      </c>
      <c r="C13" s="94">
        <f t="shared" si="0"/>
        <v>0.9776125268469285</v>
      </c>
      <c r="D13" s="115">
        <f t="shared" si="1"/>
        <v>4</v>
      </c>
      <c r="E13" s="114">
        <v>2</v>
      </c>
      <c r="F13" s="129">
        <v>1</v>
      </c>
      <c r="G13" s="130">
        <f t="shared" si="2"/>
        <v>1</v>
      </c>
      <c r="H13" s="115">
        <v>2</v>
      </c>
      <c r="I13" s="77" t="s">
        <v>475</v>
      </c>
    </row>
    <row r="14" spans="1:9" ht="12.75">
      <c r="A14" s="79" t="s">
        <v>75</v>
      </c>
      <c r="B14" s="76">
        <v>124243</v>
      </c>
      <c r="C14" s="94">
        <f t="shared" si="0"/>
        <v>0.5377306031266565</v>
      </c>
      <c r="D14" s="115">
        <f t="shared" si="1"/>
        <v>0</v>
      </c>
      <c r="E14" s="114"/>
      <c r="F14" s="129"/>
      <c r="G14" s="130">
        <f t="shared" si="2"/>
        <v>0</v>
      </c>
      <c r="H14" s="115"/>
      <c r="I14" s="77" t="s">
        <v>475</v>
      </c>
    </row>
    <row r="15" spans="1:9" ht="12.75">
      <c r="A15" s="78" t="s">
        <v>80</v>
      </c>
      <c r="B15" s="76">
        <v>117788</v>
      </c>
      <c r="C15" s="94">
        <f t="shared" si="0"/>
        <v>0.5097930046850335</v>
      </c>
      <c r="D15" s="115">
        <f t="shared" si="1"/>
        <v>0</v>
      </c>
      <c r="E15" s="114"/>
      <c r="F15" s="129"/>
      <c r="G15" s="130">
        <f t="shared" si="2"/>
        <v>0</v>
      </c>
      <c r="H15" s="115"/>
      <c r="I15" s="77" t="s">
        <v>474</v>
      </c>
    </row>
    <row r="16" spans="1:9" ht="12.75">
      <c r="A16" s="79" t="s">
        <v>211</v>
      </c>
      <c r="B16" s="76">
        <v>99159</v>
      </c>
      <c r="C16" s="94">
        <f t="shared" si="0"/>
        <v>0.42916565822972835</v>
      </c>
      <c r="D16" s="115">
        <f t="shared" si="1"/>
        <v>2</v>
      </c>
      <c r="E16" s="114">
        <v>1</v>
      </c>
      <c r="F16" s="129"/>
      <c r="G16" s="130">
        <f t="shared" si="2"/>
        <v>1</v>
      </c>
      <c r="H16" s="115">
        <v>1</v>
      </c>
      <c r="I16" s="77" t="s">
        <v>475</v>
      </c>
    </row>
    <row r="17" spans="1:9" ht="12.75">
      <c r="A17" s="78" t="s">
        <v>90</v>
      </c>
      <c r="B17" s="76">
        <v>95864</v>
      </c>
      <c r="C17" s="94">
        <f t="shared" si="0"/>
        <v>0.41490471526068917</v>
      </c>
      <c r="D17" s="115">
        <f t="shared" si="1"/>
        <v>0</v>
      </c>
      <c r="E17" s="114"/>
      <c r="F17" s="129"/>
      <c r="G17" s="130">
        <f t="shared" si="2"/>
        <v>0</v>
      </c>
      <c r="H17" s="115"/>
      <c r="I17" s="77" t="s">
        <v>474</v>
      </c>
    </row>
    <row r="18" spans="1:9" ht="12.75">
      <c r="A18" s="79" t="s">
        <v>111</v>
      </c>
      <c r="B18" s="76">
        <v>81135</v>
      </c>
      <c r="C18" s="94">
        <f t="shared" si="0"/>
        <v>0.35115678536964884</v>
      </c>
      <c r="D18" s="115">
        <f t="shared" si="1"/>
        <v>1</v>
      </c>
      <c r="E18" s="114">
        <v>1</v>
      </c>
      <c r="F18" s="129"/>
      <c r="G18" s="130">
        <f t="shared" si="2"/>
        <v>1</v>
      </c>
      <c r="H18" s="115"/>
      <c r="I18" s="77" t="s">
        <v>475</v>
      </c>
    </row>
    <row r="19" spans="1:9" ht="12.75">
      <c r="A19" s="79" t="s">
        <v>373</v>
      </c>
      <c r="B19" s="76">
        <v>77872</v>
      </c>
      <c r="C19" s="94">
        <f t="shared" si="0"/>
        <v>0.33703434017754724</v>
      </c>
      <c r="D19" s="115">
        <f t="shared" si="1"/>
        <v>1</v>
      </c>
      <c r="E19" s="114">
        <v>1</v>
      </c>
      <c r="F19" s="129"/>
      <c r="G19" s="130">
        <f t="shared" si="2"/>
        <v>1</v>
      </c>
      <c r="H19" s="115"/>
      <c r="I19" s="77" t="s">
        <v>475</v>
      </c>
    </row>
    <row r="20" spans="1:9" ht="12.75">
      <c r="A20" s="78" t="s">
        <v>78</v>
      </c>
      <c r="B20" s="76">
        <v>73741</v>
      </c>
      <c r="C20" s="94">
        <f t="shared" si="0"/>
        <v>0.31915514278601437</v>
      </c>
      <c r="D20" s="115">
        <f t="shared" si="1"/>
        <v>0</v>
      </c>
      <c r="E20" s="114"/>
      <c r="F20" s="129"/>
      <c r="G20" s="130">
        <f t="shared" si="2"/>
        <v>0</v>
      </c>
      <c r="H20" s="115"/>
      <c r="I20" s="77" t="s">
        <v>474</v>
      </c>
    </row>
    <row r="21" spans="1:9" ht="12.75">
      <c r="A21" s="79" t="s">
        <v>388</v>
      </c>
      <c r="B21" s="76">
        <v>62514</v>
      </c>
      <c r="C21" s="94">
        <f t="shared" si="0"/>
        <v>0.270564063358578</v>
      </c>
      <c r="D21" s="115">
        <f t="shared" si="1"/>
        <v>0</v>
      </c>
      <c r="E21" s="114"/>
      <c r="F21" s="129"/>
      <c r="G21" s="130">
        <f t="shared" si="2"/>
        <v>0</v>
      </c>
      <c r="H21" s="115"/>
      <c r="I21" s="77" t="s">
        <v>475</v>
      </c>
    </row>
    <row r="22" spans="1:9" ht="12.75">
      <c r="A22" s="79" t="s">
        <v>113</v>
      </c>
      <c r="B22" s="76">
        <v>54752</v>
      </c>
      <c r="C22" s="94">
        <f t="shared" si="0"/>
        <v>0.23696969634016163</v>
      </c>
      <c r="D22" s="115">
        <f t="shared" si="1"/>
        <v>0</v>
      </c>
      <c r="E22" s="114"/>
      <c r="F22" s="129"/>
      <c r="G22" s="130">
        <f t="shared" si="2"/>
        <v>0</v>
      </c>
      <c r="H22" s="115"/>
      <c r="I22" s="77" t="s">
        <v>475</v>
      </c>
    </row>
    <row r="23" spans="1:9" ht="12.75">
      <c r="A23" s="79" t="s">
        <v>171</v>
      </c>
      <c r="B23" s="76">
        <v>50749</v>
      </c>
      <c r="C23" s="94">
        <f t="shared" si="0"/>
        <v>0.21964449005637898</v>
      </c>
      <c r="D23" s="115">
        <f t="shared" si="1"/>
        <v>0</v>
      </c>
      <c r="E23" s="114"/>
      <c r="F23" s="129"/>
      <c r="G23" s="130">
        <f t="shared" si="2"/>
        <v>0</v>
      </c>
      <c r="H23" s="115"/>
      <c r="I23" s="77" t="s">
        <v>475</v>
      </c>
    </row>
    <row r="24" spans="1:9" ht="12.75">
      <c r="A24" s="80" t="s">
        <v>476</v>
      </c>
      <c r="B24" s="76">
        <f>+B26-B25-SUM(B6:B23)</f>
        <v>675442</v>
      </c>
      <c r="C24" s="94">
        <f t="shared" si="0"/>
        <v>2.9233504828205628</v>
      </c>
      <c r="D24" s="115"/>
      <c r="E24" s="114"/>
      <c r="F24" s="129"/>
      <c r="G24" s="130"/>
      <c r="H24" s="115"/>
      <c r="I24" s="77"/>
    </row>
    <row r="25" spans="1:9" ht="12.75">
      <c r="A25" s="121" t="s">
        <v>477</v>
      </c>
      <c r="B25" s="81">
        <v>359959</v>
      </c>
      <c r="C25" s="122">
        <f t="shared" si="0"/>
        <v>1.5579225402708254</v>
      </c>
      <c r="D25" s="117"/>
      <c r="E25" s="116"/>
      <c r="F25" s="131"/>
      <c r="G25" s="132"/>
      <c r="H25" s="117"/>
      <c r="I25" s="77"/>
    </row>
    <row r="26" spans="1:9" ht="12.75">
      <c r="A26" s="123" t="s">
        <v>28</v>
      </c>
      <c r="B26" s="124">
        <v>23105064</v>
      </c>
      <c r="C26" s="125"/>
      <c r="D26" s="110">
        <f>SUM(D6:D23)</f>
        <v>205</v>
      </c>
      <c r="E26" s="126">
        <f>SUM(E6:E23)</f>
        <v>150</v>
      </c>
      <c r="F26" s="126">
        <f>SUM(F6:F23)</f>
        <v>52</v>
      </c>
      <c r="G26" s="126">
        <f>SUM(G6:G23)</f>
        <v>98</v>
      </c>
      <c r="H26" s="110">
        <f>SUM(H6:H23)</f>
        <v>55</v>
      </c>
      <c r="I26" s="82"/>
    </row>
    <row r="27" spans="1:9" ht="12.75">
      <c r="A27" s="83" t="s">
        <v>478</v>
      </c>
      <c r="B27" s="84" t="s">
        <v>472</v>
      </c>
      <c r="C27" s="95" t="s">
        <v>57</v>
      </c>
      <c r="D27" s="110" t="s">
        <v>35</v>
      </c>
      <c r="E27" s="85" t="s">
        <v>38</v>
      </c>
      <c r="F27" s="85" t="s">
        <v>482</v>
      </c>
      <c r="G27" s="85" t="s">
        <v>483</v>
      </c>
      <c r="H27" s="110" t="s">
        <v>510</v>
      </c>
      <c r="I27" s="2"/>
    </row>
    <row r="28" spans="1:9" ht="12.75">
      <c r="A28" s="86" t="s">
        <v>479</v>
      </c>
      <c r="B28" s="87">
        <f aca="true" t="shared" si="3" ref="B28:C30">+SUMIF($I$6:$I$23,$I28,B$6:B$23)</f>
        <v>10272699</v>
      </c>
      <c r="C28" s="96">
        <f t="shared" si="3"/>
        <v>44.46081170777108</v>
      </c>
      <c r="D28" s="118">
        <f aca="true" t="shared" si="4" ref="D28:H30">+SUMIF($I$6:$I$23,$I28,D$6:D$23)</f>
        <v>90</v>
      </c>
      <c r="E28" s="120">
        <f t="shared" si="4"/>
        <v>65</v>
      </c>
      <c r="F28" s="120">
        <f t="shared" si="4"/>
        <v>19</v>
      </c>
      <c r="G28" s="120">
        <f t="shared" si="4"/>
        <v>46</v>
      </c>
      <c r="H28" s="118">
        <f t="shared" si="4"/>
        <v>25</v>
      </c>
      <c r="I28" s="88" t="s">
        <v>474</v>
      </c>
    </row>
    <row r="29" spans="1:9" ht="12.75">
      <c r="A29" s="75" t="s">
        <v>480</v>
      </c>
      <c r="B29" s="76">
        <f t="shared" si="3"/>
        <v>8986553</v>
      </c>
      <c r="C29" s="94">
        <f t="shared" si="3"/>
        <v>38.89430040098569</v>
      </c>
      <c r="D29" s="115">
        <f t="shared" si="4"/>
        <v>91</v>
      </c>
      <c r="E29" s="114">
        <f t="shared" si="4"/>
        <v>66</v>
      </c>
      <c r="F29" s="114">
        <f t="shared" si="4"/>
        <v>26</v>
      </c>
      <c r="G29" s="114">
        <f t="shared" si="4"/>
        <v>40</v>
      </c>
      <c r="H29" s="115">
        <f t="shared" si="4"/>
        <v>25</v>
      </c>
      <c r="I29" s="77" t="s">
        <v>473</v>
      </c>
    </row>
    <row r="30" spans="1:9" ht="12.75">
      <c r="A30" s="89" t="s">
        <v>481</v>
      </c>
      <c r="B30" s="90">
        <f t="shared" si="3"/>
        <v>2810411</v>
      </c>
      <c r="C30" s="97">
        <f t="shared" si="3"/>
        <v>12.163614868151845</v>
      </c>
      <c r="D30" s="119">
        <f t="shared" si="4"/>
        <v>24</v>
      </c>
      <c r="E30" s="116">
        <f t="shared" si="4"/>
        <v>19</v>
      </c>
      <c r="F30" s="116">
        <f t="shared" si="4"/>
        <v>7</v>
      </c>
      <c r="G30" s="116">
        <f t="shared" si="4"/>
        <v>12</v>
      </c>
      <c r="H30" s="119">
        <f t="shared" si="4"/>
        <v>5</v>
      </c>
      <c r="I30" s="91" t="s">
        <v>475</v>
      </c>
    </row>
    <row r="32" ht="12.75">
      <c r="A32" t="s">
        <v>485</v>
      </c>
    </row>
  </sheetData>
  <mergeCells count="1"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"/>
  <sheetViews>
    <sheetView showZeros="0" tabSelected="1" workbookViewId="0" topLeftCell="A1">
      <selection activeCell="A2" sqref="A2"/>
    </sheetView>
  </sheetViews>
  <sheetFormatPr defaultColWidth="11.421875" defaultRowHeight="12.75"/>
  <cols>
    <col min="1" max="1" width="16.57421875" style="0" customWidth="1"/>
    <col min="2" max="2" width="5.7109375" style="0" customWidth="1"/>
    <col min="3" max="3" width="3.7109375" style="135" customWidth="1"/>
    <col min="4" max="4" width="4.7109375" style="25" customWidth="1"/>
    <col min="5" max="5" width="3.7109375" style="135" customWidth="1"/>
    <col min="6" max="6" width="4.7109375" style="25" customWidth="1"/>
    <col min="7" max="7" width="3.7109375" style="135" customWidth="1"/>
    <col min="8" max="8" width="4.7109375" style="25" customWidth="1"/>
    <col min="9" max="9" width="2.7109375" style="135" customWidth="1"/>
    <col min="10" max="10" width="4.7109375" style="25" customWidth="1"/>
    <col min="11" max="11" width="2.7109375" style="135" customWidth="1"/>
    <col min="12" max="12" width="5.7109375" style="25" customWidth="1"/>
    <col min="13" max="13" width="2.7109375" style="135" customWidth="1"/>
    <col min="14" max="14" width="4.7109375" style="25" customWidth="1"/>
    <col min="15" max="15" width="3.140625" style="135" customWidth="1"/>
    <col min="16" max="16" width="4.7109375" style="25" customWidth="1"/>
    <col min="17" max="17" width="2.7109375" style="135" customWidth="1"/>
    <col min="18" max="18" width="4.7109375" style="25" customWidth="1"/>
    <col min="19" max="19" width="2.7109375" style="135" customWidth="1"/>
    <col min="20" max="20" width="4.7109375" style="25" customWidth="1"/>
    <col min="21" max="21" width="2.7109375" style="135" customWidth="1"/>
    <col min="22" max="22" width="4.140625" style="25" customWidth="1"/>
    <col min="23" max="23" width="6.00390625" style="135" customWidth="1"/>
    <col min="25" max="26" width="6.421875" style="141" customWidth="1"/>
  </cols>
  <sheetData>
    <row r="1" ht="12.75">
      <c r="A1" s="46" t="s">
        <v>47</v>
      </c>
    </row>
    <row r="2" ht="12.75">
      <c r="A2" s="46"/>
    </row>
    <row r="3" ht="12.75">
      <c r="A3" t="s">
        <v>513</v>
      </c>
    </row>
    <row r="4" spans="1:23" ht="12.75">
      <c r="A4" s="34" t="s">
        <v>34</v>
      </c>
      <c r="B4" s="173" t="s">
        <v>460</v>
      </c>
      <c r="C4" s="174"/>
      <c r="D4" s="173" t="s">
        <v>69</v>
      </c>
      <c r="E4" s="174"/>
      <c r="F4" s="173" t="s">
        <v>64</v>
      </c>
      <c r="G4" s="174"/>
      <c r="H4" s="173" t="s">
        <v>269</v>
      </c>
      <c r="I4" s="174"/>
      <c r="J4" s="173" t="s">
        <v>72</v>
      </c>
      <c r="K4" s="174"/>
      <c r="L4" s="173" t="s">
        <v>384</v>
      </c>
      <c r="M4" s="174"/>
      <c r="N4" s="173" t="s">
        <v>273</v>
      </c>
      <c r="O4" s="174"/>
      <c r="P4" s="173" t="s">
        <v>167</v>
      </c>
      <c r="Q4" s="174"/>
      <c r="R4" s="173" t="s">
        <v>329</v>
      </c>
      <c r="S4" s="174"/>
      <c r="T4" s="173" t="s">
        <v>211</v>
      </c>
      <c r="U4" s="174"/>
      <c r="V4" s="173" t="s">
        <v>476</v>
      </c>
      <c r="W4" s="174"/>
    </row>
    <row r="5" spans="1:23" ht="12.75">
      <c r="A5" s="35" t="s">
        <v>0</v>
      </c>
      <c r="B5" s="41">
        <f>+D5+F5+H5+J5+L5+N5+P5+R5+T5+V5</f>
        <v>28</v>
      </c>
      <c r="C5" s="137">
        <f>+E5+G5+I5+K5+M5+O5+Q5+S5+U5</f>
        <v>7</v>
      </c>
      <c r="D5" s="159">
        <v>9</v>
      </c>
      <c r="E5" s="137"/>
      <c r="F5" s="159">
        <v>18</v>
      </c>
      <c r="G5" s="137">
        <v>7</v>
      </c>
      <c r="H5" s="159"/>
      <c r="I5" s="137"/>
      <c r="J5" s="159">
        <v>1</v>
      </c>
      <c r="K5" s="137"/>
      <c r="L5" s="159"/>
      <c r="M5" s="137"/>
      <c r="N5" s="159"/>
      <c r="O5" s="137"/>
      <c r="P5" s="159"/>
      <c r="Q5" s="137"/>
      <c r="R5" s="159"/>
      <c r="S5" s="137"/>
      <c r="T5" s="159"/>
      <c r="U5" s="137"/>
      <c r="V5" s="159"/>
      <c r="W5" s="178"/>
    </row>
    <row r="6" spans="1:23" ht="12.75">
      <c r="A6" s="36" t="s">
        <v>1</v>
      </c>
      <c r="B6" s="42">
        <f aca="true" t="shared" si="0" ref="B6:B23">+D6+F6+H6+J6+L6+N6+P6+R6+T6+V6</f>
        <v>9</v>
      </c>
      <c r="C6" s="138">
        <f aca="true" t="shared" si="1" ref="C6:C23">+E6+G6+I6+K6+M6+O6+Q6+S6+U6</f>
        <v>2</v>
      </c>
      <c r="D6" s="160">
        <v>3</v>
      </c>
      <c r="E6" s="138"/>
      <c r="F6" s="160">
        <v>5</v>
      </c>
      <c r="G6" s="138">
        <v>2</v>
      </c>
      <c r="H6" s="160"/>
      <c r="I6" s="138"/>
      <c r="J6" s="160"/>
      <c r="K6" s="138"/>
      <c r="L6" s="160"/>
      <c r="M6" s="138"/>
      <c r="N6" s="160"/>
      <c r="O6" s="138"/>
      <c r="P6" s="160"/>
      <c r="Q6" s="138"/>
      <c r="R6" s="160"/>
      <c r="S6" s="138"/>
      <c r="T6" s="160"/>
      <c r="U6" s="138"/>
      <c r="V6" s="160">
        <v>1</v>
      </c>
      <c r="W6" s="179" t="s">
        <v>111</v>
      </c>
    </row>
    <row r="7" spans="1:23" ht="12.75">
      <c r="A7" s="36" t="s">
        <v>2</v>
      </c>
      <c r="B7" s="42">
        <f t="shared" si="0"/>
        <v>6</v>
      </c>
      <c r="C7" s="138">
        <f t="shared" si="1"/>
        <v>2</v>
      </c>
      <c r="D7" s="160">
        <v>2</v>
      </c>
      <c r="E7" s="138"/>
      <c r="F7" s="160">
        <v>4</v>
      </c>
      <c r="G7" s="138">
        <v>2</v>
      </c>
      <c r="H7" s="160"/>
      <c r="I7" s="138"/>
      <c r="J7" s="160"/>
      <c r="K7" s="138"/>
      <c r="L7" s="160"/>
      <c r="M7" s="138"/>
      <c r="N7" s="160"/>
      <c r="O7" s="138"/>
      <c r="P7" s="160"/>
      <c r="Q7" s="138"/>
      <c r="R7" s="160"/>
      <c r="S7" s="138"/>
      <c r="T7" s="160"/>
      <c r="U7" s="138"/>
      <c r="V7" s="160"/>
      <c r="W7" s="179"/>
    </row>
    <row r="8" spans="1:23" ht="12.75">
      <c r="A8" s="36" t="s">
        <v>23</v>
      </c>
      <c r="B8" s="42">
        <f t="shared" si="0"/>
        <v>6</v>
      </c>
      <c r="C8" s="138">
        <f t="shared" si="1"/>
        <v>2</v>
      </c>
      <c r="D8" s="160">
        <v>2</v>
      </c>
      <c r="E8" s="138"/>
      <c r="F8" s="160">
        <v>4</v>
      </c>
      <c r="G8" s="138">
        <v>2</v>
      </c>
      <c r="H8" s="160"/>
      <c r="I8" s="138"/>
      <c r="J8" s="160"/>
      <c r="K8" s="138"/>
      <c r="L8" s="160"/>
      <c r="M8" s="138"/>
      <c r="N8" s="160"/>
      <c r="O8" s="138"/>
      <c r="P8" s="160"/>
      <c r="Q8" s="138"/>
      <c r="R8" s="160"/>
      <c r="S8" s="138"/>
      <c r="T8" s="160"/>
      <c r="U8" s="138"/>
      <c r="V8" s="160"/>
      <c r="W8" s="179"/>
    </row>
    <row r="9" spans="1:23" ht="12.75">
      <c r="A9" s="36" t="s">
        <v>3</v>
      </c>
      <c r="B9" s="42">
        <f t="shared" si="0"/>
        <v>10</v>
      </c>
      <c r="C9" s="138">
        <f t="shared" si="1"/>
        <v>3</v>
      </c>
      <c r="D9" s="160">
        <v>3</v>
      </c>
      <c r="E9" s="138">
        <v>1</v>
      </c>
      <c r="F9" s="160">
        <v>3</v>
      </c>
      <c r="G9" s="138"/>
      <c r="H9" s="160"/>
      <c r="I9" s="138"/>
      <c r="J9" s="160"/>
      <c r="K9" s="138"/>
      <c r="L9" s="160"/>
      <c r="M9" s="138"/>
      <c r="N9" s="160"/>
      <c r="O9" s="138"/>
      <c r="P9" s="160">
        <v>4</v>
      </c>
      <c r="Q9" s="138">
        <v>2</v>
      </c>
      <c r="R9" s="160"/>
      <c r="S9" s="138"/>
      <c r="T9" s="160"/>
      <c r="U9" s="138"/>
      <c r="V9" s="160"/>
      <c r="W9" s="179"/>
    </row>
    <row r="10" spans="1:23" ht="12.75">
      <c r="A10" s="36" t="s">
        <v>4</v>
      </c>
      <c r="B10" s="42">
        <f t="shared" si="0"/>
        <v>5</v>
      </c>
      <c r="C10" s="138">
        <f t="shared" si="1"/>
        <v>1</v>
      </c>
      <c r="D10" s="160">
        <v>2</v>
      </c>
      <c r="E10" s="138"/>
      <c r="F10" s="160">
        <v>1</v>
      </c>
      <c r="G10" s="138"/>
      <c r="H10" s="160"/>
      <c r="I10" s="138"/>
      <c r="J10" s="160"/>
      <c r="K10" s="138"/>
      <c r="L10" s="160"/>
      <c r="M10" s="138"/>
      <c r="N10" s="160"/>
      <c r="O10" s="138"/>
      <c r="P10" s="160"/>
      <c r="Q10" s="138"/>
      <c r="R10" s="160"/>
      <c r="S10" s="138"/>
      <c r="T10" s="160">
        <v>2</v>
      </c>
      <c r="U10" s="138">
        <v>1</v>
      </c>
      <c r="V10" s="160"/>
      <c r="W10" s="179"/>
    </row>
    <row r="11" spans="1:23" ht="12.75">
      <c r="A11" s="36" t="s">
        <v>6</v>
      </c>
      <c r="B11" s="42">
        <f t="shared" si="0"/>
        <v>18</v>
      </c>
      <c r="C11" s="138">
        <f t="shared" si="1"/>
        <v>3</v>
      </c>
      <c r="D11" s="160">
        <v>12</v>
      </c>
      <c r="E11" s="138">
        <v>3</v>
      </c>
      <c r="F11" s="160">
        <v>6</v>
      </c>
      <c r="G11" s="138"/>
      <c r="H11" s="160"/>
      <c r="I11" s="138"/>
      <c r="J11" s="160"/>
      <c r="K11" s="138"/>
      <c r="L11" s="160"/>
      <c r="M11" s="138"/>
      <c r="N11" s="160"/>
      <c r="O11" s="138"/>
      <c r="P11" s="160"/>
      <c r="Q11" s="138"/>
      <c r="R11" s="160"/>
      <c r="S11" s="138"/>
      <c r="T11" s="160"/>
      <c r="U11" s="138"/>
      <c r="V11" s="160"/>
      <c r="W11" s="179"/>
    </row>
    <row r="12" spans="1:23" ht="12.75">
      <c r="A12" s="36" t="s">
        <v>5</v>
      </c>
      <c r="B12" s="42">
        <f t="shared" si="0"/>
        <v>13</v>
      </c>
      <c r="C12" s="138">
        <f t="shared" si="1"/>
        <v>3</v>
      </c>
      <c r="D12" s="160">
        <v>4</v>
      </c>
      <c r="E12" s="138"/>
      <c r="F12" s="160">
        <v>9</v>
      </c>
      <c r="G12" s="138">
        <v>3</v>
      </c>
      <c r="H12" s="160"/>
      <c r="I12" s="138"/>
      <c r="J12" s="160"/>
      <c r="K12" s="138"/>
      <c r="L12" s="160"/>
      <c r="M12" s="138"/>
      <c r="N12" s="160"/>
      <c r="O12" s="138"/>
      <c r="P12" s="160"/>
      <c r="Q12" s="138"/>
      <c r="R12" s="160"/>
      <c r="S12" s="138"/>
      <c r="T12" s="160"/>
      <c r="U12" s="138"/>
      <c r="V12" s="160"/>
      <c r="W12" s="179"/>
    </row>
    <row r="13" spans="1:23" ht="12.75">
      <c r="A13" s="36" t="s">
        <v>7</v>
      </c>
      <c r="B13" s="42">
        <f t="shared" si="0"/>
        <v>23</v>
      </c>
      <c r="C13" s="138">
        <f t="shared" si="1"/>
        <v>7</v>
      </c>
      <c r="D13" s="160">
        <v>2</v>
      </c>
      <c r="E13" s="138"/>
      <c r="F13" s="160">
        <v>9</v>
      </c>
      <c r="G13" s="138">
        <v>4</v>
      </c>
      <c r="H13" s="160">
        <v>6</v>
      </c>
      <c r="I13" s="138"/>
      <c r="J13" s="160">
        <v>2</v>
      </c>
      <c r="K13" s="138">
        <v>1</v>
      </c>
      <c r="L13" s="160"/>
      <c r="M13" s="138"/>
      <c r="N13" s="160">
        <v>4</v>
      </c>
      <c r="O13" s="138">
        <v>2</v>
      </c>
      <c r="P13" s="160"/>
      <c r="Q13" s="138"/>
      <c r="R13" s="160"/>
      <c r="S13" s="138"/>
      <c r="T13" s="160"/>
      <c r="U13" s="138"/>
      <c r="V13" s="160"/>
      <c r="W13" s="179"/>
    </row>
    <row r="14" spans="1:23" ht="12.75">
      <c r="A14" s="36" t="s">
        <v>462</v>
      </c>
      <c r="B14" s="42">
        <f t="shared" si="0"/>
        <v>17</v>
      </c>
      <c r="C14" s="138">
        <f t="shared" si="1"/>
        <v>5</v>
      </c>
      <c r="D14" s="160">
        <v>12</v>
      </c>
      <c r="E14" s="138">
        <v>5</v>
      </c>
      <c r="F14" s="160">
        <v>4</v>
      </c>
      <c r="G14" s="138"/>
      <c r="H14" s="160"/>
      <c r="I14" s="138"/>
      <c r="J14" s="160">
        <v>1</v>
      </c>
      <c r="K14" s="138"/>
      <c r="L14" s="160"/>
      <c r="M14" s="138"/>
      <c r="N14" s="160"/>
      <c r="O14" s="138"/>
      <c r="P14" s="160"/>
      <c r="Q14" s="138"/>
      <c r="R14" s="160"/>
      <c r="S14" s="138"/>
      <c r="T14" s="160"/>
      <c r="U14" s="138"/>
      <c r="V14" s="160"/>
      <c r="W14" s="179"/>
    </row>
    <row r="15" spans="1:23" ht="12.75">
      <c r="A15" s="36" t="s">
        <v>8</v>
      </c>
      <c r="B15" s="42">
        <f t="shared" si="0"/>
        <v>8</v>
      </c>
      <c r="C15" s="138">
        <f t="shared" si="1"/>
        <v>2</v>
      </c>
      <c r="D15" s="160">
        <v>2</v>
      </c>
      <c r="E15" s="138"/>
      <c r="F15" s="160">
        <v>6</v>
      </c>
      <c r="G15" s="138">
        <v>2</v>
      </c>
      <c r="H15" s="160"/>
      <c r="I15" s="138"/>
      <c r="J15" s="160"/>
      <c r="K15" s="138"/>
      <c r="L15" s="160"/>
      <c r="M15" s="138"/>
      <c r="N15" s="160"/>
      <c r="O15" s="138"/>
      <c r="P15" s="160"/>
      <c r="Q15" s="138"/>
      <c r="R15" s="160"/>
      <c r="S15" s="138"/>
      <c r="T15" s="160"/>
      <c r="U15" s="138"/>
      <c r="V15" s="160"/>
      <c r="W15" s="179"/>
    </row>
    <row r="16" spans="1:23" ht="12.75">
      <c r="A16" s="36" t="s">
        <v>9</v>
      </c>
      <c r="B16" s="42">
        <f t="shared" si="0"/>
        <v>13</v>
      </c>
      <c r="C16" s="138">
        <f t="shared" si="1"/>
        <v>3</v>
      </c>
      <c r="D16" s="160">
        <v>8</v>
      </c>
      <c r="E16" s="138">
        <v>3</v>
      </c>
      <c r="F16" s="160">
        <v>3</v>
      </c>
      <c r="G16" s="138"/>
      <c r="H16" s="160"/>
      <c r="I16" s="138"/>
      <c r="J16" s="160"/>
      <c r="K16" s="138"/>
      <c r="L16" s="160"/>
      <c r="M16" s="138"/>
      <c r="N16" s="160"/>
      <c r="O16" s="138"/>
      <c r="P16" s="160"/>
      <c r="Q16" s="138"/>
      <c r="R16" s="160">
        <v>2</v>
      </c>
      <c r="S16" s="138"/>
      <c r="T16" s="160"/>
      <c r="U16" s="138"/>
      <c r="V16" s="160"/>
      <c r="W16" s="179"/>
    </row>
    <row r="17" spans="1:23" ht="12.75">
      <c r="A17" s="36" t="s">
        <v>10</v>
      </c>
      <c r="B17" s="42">
        <f t="shared" si="0"/>
        <v>18</v>
      </c>
      <c r="C17" s="138">
        <f t="shared" si="1"/>
        <v>6</v>
      </c>
      <c r="D17" s="160">
        <v>13</v>
      </c>
      <c r="E17" s="138">
        <v>6</v>
      </c>
      <c r="F17" s="160">
        <v>4</v>
      </c>
      <c r="G17" s="138"/>
      <c r="H17" s="160"/>
      <c r="I17" s="138"/>
      <c r="J17" s="160">
        <v>1</v>
      </c>
      <c r="K17" s="138"/>
      <c r="L17" s="160"/>
      <c r="M17" s="138"/>
      <c r="N17" s="160"/>
      <c r="O17" s="138"/>
      <c r="P17" s="160"/>
      <c r="Q17" s="138"/>
      <c r="R17" s="160"/>
      <c r="S17" s="138"/>
      <c r="T17" s="160"/>
      <c r="U17" s="138"/>
      <c r="V17" s="160"/>
      <c r="W17" s="179"/>
    </row>
    <row r="18" spans="1:23" ht="12.75">
      <c r="A18" s="36" t="s">
        <v>11</v>
      </c>
      <c r="B18" s="42">
        <f t="shared" si="0"/>
        <v>7</v>
      </c>
      <c r="C18" s="138">
        <f t="shared" si="1"/>
        <v>2</v>
      </c>
      <c r="D18" s="160">
        <v>5</v>
      </c>
      <c r="E18" s="138">
        <v>2</v>
      </c>
      <c r="F18" s="160">
        <v>2</v>
      </c>
      <c r="G18" s="138"/>
      <c r="H18" s="160"/>
      <c r="I18" s="138"/>
      <c r="J18" s="160"/>
      <c r="K18" s="138"/>
      <c r="L18" s="160"/>
      <c r="M18" s="138"/>
      <c r="N18" s="160"/>
      <c r="O18" s="138"/>
      <c r="P18" s="160"/>
      <c r="Q18" s="138"/>
      <c r="R18" s="160"/>
      <c r="S18" s="138"/>
      <c r="T18" s="160"/>
      <c r="U18" s="138"/>
      <c r="V18" s="160"/>
      <c r="W18" s="179"/>
    </row>
    <row r="19" spans="1:23" ht="12.75">
      <c r="A19" s="36" t="s">
        <v>12</v>
      </c>
      <c r="B19" s="42">
        <f t="shared" si="0"/>
        <v>5</v>
      </c>
      <c r="C19" s="138">
        <f t="shared" si="1"/>
        <v>1</v>
      </c>
      <c r="D19" s="160">
        <v>3</v>
      </c>
      <c r="E19" s="138">
        <v>1</v>
      </c>
      <c r="F19" s="160">
        <v>1</v>
      </c>
      <c r="G19" s="138"/>
      <c r="H19" s="160"/>
      <c r="I19" s="138"/>
      <c r="J19" s="160"/>
      <c r="K19" s="138"/>
      <c r="L19" s="160"/>
      <c r="M19" s="138"/>
      <c r="N19" s="160"/>
      <c r="O19" s="138"/>
      <c r="P19" s="160"/>
      <c r="Q19" s="138"/>
      <c r="R19" s="160"/>
      <c r="S19" s="138"/>
      <c r="T19" s="160"/>
      <c r="U19" s="138"/>
      <c r="V19" s="160">
        <v>1</v>
      </c>
      <c r="W19" s="179" t="s">
        <v>373</v>
      </c>
    </row>
    <row r="20" spans="1:23" ht="12.75">
      <c r="A20" s="36" t="s">
        <v>13</v>
      </c>
      <c r="B20" s="42">
        <f>+D20+F20+H20+J20+L20+N20+P20+R20+T20+V20</f>
        <v>11</v>
      </c>
      <c r="C20" s="138">
        <f>+E20+G20+I20+K20+M20+O20+Q20+S20+U20</f>
        <v>3</v>
      </c>
      <c r="D20" s="160">
        <v>2</v>
      </c>
      <c r="E20" s="138">
        <v>1</v>
      </c>
      <c r="F20" s="160">
        <v>5</v>
      </c>
      <c r="G20" s="138">
        <v>2</v>
      </c>
      <c r="H20" s="160"/>
      <c r="I20" s="138"/>
      <c r="J20" s="160"/>
      <c r="K20" s="138"/>
      <c r="L20" s="160">
        <v>4</v>
      </c>
      <c r="M20" s="138"/>
      <c r="N20" s="160"/>
      <c r="O20" s="138"/>
      <c r="P20" s="160"/>
      <c r="Q20" s="138"/>
      <c r="R20" s="160"/>
      <c r="S20" s="138"/>
      <c r="T20" s="160"/>
      <c r="U20" s="138"/>
      <c r="V20" s="160"/>
      <c r="W20" s="179"/>
    </row>
    <row r="21" spans="1:23" ht="12.75">
      <c r="A21" s="36" t="s">
        <v>27</v>
      </c>
      <c r="B21" s="42">
        <f>+D21+F21+H21+J21+L21+N21+P21+R21+T21+V21</f>
        <v>4</v>
      </c>
      <c r="C21" s="138">
        <f>+E21+G21+I21+K21+M21+O21+Q21+S21+U21</f>
        <v>1</v>
      </c>
      <c r="D21" s="160">
        <v>3</v>
      </c>
      <c r="E21" s="138">
        <v>1</v>
      </c>
      <c r="F21" s="160">
        <v>1</v>
      </c>
      <c r="G21" s="138"/>
      <c r="H21" s="160"/>
      <c r="I21" s="138"/>
      <c r="J21" s="160"/>
      <c r="K21" s="138"/>
      <c r="L21" s="160"/>
      <c r="M21" s="138"/>
      <c r="N21" s="160"/>
      <c r="O21" s="138"/>
      <c r="P21" s="160"/>
      <c r="Q21" s="138"/>
      <c r="R21" s="160"/>
      <c r="S21" s="138"/>
      <c r="T21" s="160"/>
      <c r="U21" s="138"/>
      <c r="V21" s="160"/>
      <c r="W21" s="179"/>
    </row>
    <row r="22" spans="1:23" ht="12.75">
      <c r="A22" s="36" t="s">
        <v>14</v>
      </c>
      <c r="B22" s="42">
        <f t="shared" si="0"/>
        <v>2</v>
      </c>
      <c r="C22" s="138">
        <f t="shared" si="1"/>
        <v>1</v>
      </c>
      <c r="D22" s="160">
        <v>2</v>
      </c>
      <c r="E22" s="138">
        <v>1</v>
      </c>
      <c r="F22" s="160">
        <v>0</v>
      </c>
      <c r="G22" s="138"/>
      <c r="H22" s="160"/>
      <c r="I22" s="138"/>
      <c r="J22" s="160"/>
      <c r="K22" s="138"/>
      <c r="L22" s="160"/>
      <c r="M22" s="138"/>
      <c r="N22" s="160"/>
      <c r="O22" s="138"/>
      <c r="P22" s="160"/>
      <c r="Q22" s="138"/>
      <c r="R22" s="160"/>
      <c r="S22" s="138"/>
      <c r="T22" s="160"/>
      <c r="U22" s="138"/>
      <c r="V22" s="160"/>
      <c r="W22" s="179"/>
    </row>
    <row r="23" spans="1:23" ht="12.75">
      <c r="A23" s="61" t="s">
        <v>15</v>
      </c>
      <c r="B23" s="133">
        <f t="shared" si="0"/>
        <v>2</v>
      </c>
      <c r="C23" s="139">
        <f t="shared" si="1"/>
        <v>1</v>
      </c>
      <c r="D23" s="161">
        <v>2</v>
      </c>
      <c r="E23" s="139">
        <v>1</v>
      </c>
      <c r="F23" s="161">
        <v>0</v>
      </c>
      <c r="G23" s="139"/>
      <c r="H23" s="161"/>
      <c r="I23" s="139"/>
      <c r="J23" s="161"/>
      <c r="K23" s="139"/>
      <c r="L23" s="161"/>
      <c r="M23" s="139"/>
      <c r="N23" s="161"/>
      <c r="O23" s="139"/>
      <c r="P23" s="161"/>
      <c r="Q23" s="139"/>
      <c r="R23" s="161"/>
      <c r="S23" s="139"/>
      <c r="T23" s="161"/>
      <c r="U23" s="139"/>
      <c r="V23" s="161"/>
      <c r="W23" s="180"/>
    </row>
    <row r="24" spans="1:23" ht="12.75">
      <c r="A24" s="34" t="s">
        <v>28</v>
      </c>
      <c r="B24" s="44">
        <f aca="true" t="shared" si="2" ref="B24:W24">SUM(B5:B23)</f>
        <v>205</v>
      </c>
      <c r="C24" s="140">
        <f t="shared" si="2"/>
        <v>55</v>
      </c>
      <c r="D24" s="162">
        <f t="shared" si="2"/>
        <v>91</v>
      </c>
      <c r="E24" s="140">
        <f t="shared" si="2"/>
        <v>25</v>
      </c>
      <c r="F24" s="162">
        <f t="shared" si="2"/>
        <v>85</v>
      </c>
      <c r="G24" s="140">
        <f t="shared" si="2"/>
        <v>24</v>
      </c>
      <c r="H24" s="162">
        <f t="shared" si="2"/>
        <v>6</v>
      </c>
      <c r="I24" s="140">
        <f t="shared" si="2"/>
        <v>0</v>
      </c>
      <c r="J24" s="162">
        <f t="shared" si="2"/>
        <v>5</v>
      </c>
      <c r="K24" s="140">
        <f t="shared" si="2"/>
        <v>1</v>
      </c>
      <c r="L24" s="162">
        <f t="shared" si="2"/>
        <v>4</v>
      </c>
      <c r="M24" s="140">
        <f t="shared" si="2"/>
        <v>0</v>
      </c>
      <c r="N24" s="162">
        <f t="shared" si="2"/>
        <v>4</v>
      </c>
      <c r="O24" s="140">
        <f t="shared" si="2"/>
        <v>2</v>
      </c>
      <c r="P24" s="162">
        <f t="shared" si="2"/>
        <v>4</v>
      </c>
      <c r="Q24" s="140">
        <f t="shared" si="2"/>
        <v>2</v>
      </c>
      <c r="R24" s="162">
        <f t="shared" si="2"/>
        <v>2</v>
      </c>
      <c r="S24" s="140">
        <f t="shared" si="2"/>
        <v>0</v>
      </c>
      <c r="T24" s="162">
        <f t="shared" si="2"/>
        <v>2</v>
      </c>
      <c r="U24" s="140">
        <f t="shared" si="2"/>
        <v>1</v>
      </c>
      <c r="V24" s="162">
        <f t="shared" si="2"/>
        <v>2</v>
      </c>
      <c r="W24" s="140">
        <f t="shared" si="2"/>
        <v>0</v>
      </c>
    </row>
    <row r="26" spans="1:23" ht="12.75" customHeight="1">
      <c r="A26" s="175" t="s">
        <v>514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34"/>
      <c r="S26" s="136"/>
      <c r="T26" s="134"/>
      <c r="U26" s="136"/>
      <c r="V26" s="134"/>
      <c r="W26" s="136"/>
    </row>
  </sheetData>
  <mergeCells count="12">
    <mergeCell ref="B4:C4"/>
    <mergeCell ref="A26:Q26"/>
    <mergeCell ref="R4:S4"/>
    <mergeCell ref="T4:U4"/>
    <mergeCell ref="V4:W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fruiz</cp:lastModifiedBy>
  <cp:lastPrinted>2009-08-27T16:11:50Z</cp:lastPrinted>
  <dcterms:created xsi:type="dcterms:W3CDTF">1996-11-27T10:00:04Z</dcterms:created>
  <dcterms:modified xsi:type="dcterms:W3CDTF">2009-08-28T10:27:40Z</dcterms:modified>
  <cp:category/>
  <cp:version/>
  <cp:contentType/>
  <cp:contentStatus/>
</cp:coreProperties>
</file>