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5" yWindow="65521" windowWidth="12600" windowHeight="13095" activeTab="0"/>
  </bookViews>
  <sheets>
    <sheet name="lugn-esp" sheetId="1" r:id="rId1"/>
    <sheet name="metadatos" sheetId="2" r:id="rId2"/>
  </sheets>
  <definedNames>
    <definedName name="_xlnm.Print_Area" localSheetId="0">'lugn-esp'!$A$1:$F$19</definedName>
    <definedName name="TablaProvincias" localSheetId="0">'lugn-esp'!$A$1:$D$19</definedName>
    <definedName name="TablaProvincias" localSheetId="1">#REF!</definedName>
    <definedName name="TablaProvincias">#REF!</definedName>
  </definedNames>
  <calcPr fullCalcOnLoad="1"/>
</workbook>
</file>

<file path=xl/sharedStrings.xml><?xml version="1.0" encoding="utf-8"?>
<sst xmlns="http://schemas.openxmlformats.org/spreadsheetml/2006/main" count="58" uniqueCount="51">
  <si>
    <t>Población de España - Datos y Mapas</t>
  </si>
  <si>
    <t>http://alarcos.esi.uclm.es/per/fruiz/pobesp/</t>
  </si>
  <si>
    <t>Temas:</t>
  </si>
  <si>
    <t>Territorios:</t>
  </si>
  <si>
    <t>Lista de Columnas:</t>
  </si>
  <si>
    <t>total</t>
  </si>
  <si>
    <t>Fuentes:</t>
  </si>
  <si>
    <t>Explotación estadística del padrón (INE)</t>
  </si>
  <si>
    <t>http://www.ine.es/jaxi/menu.do?type=pcaxis&amp;path=%2Ft20%2Fe245&amp;file=inebase&amp;L=</t>
  </si>
  <si>
    <t>España</t>
  </si>
  <si>
    <t>Tabla:</t>
  </si>
  <si>
    <t>censo/padrón</t>
  </si>
  <si>
    <t>2010p</t>
  </si>
  <si>
    <t>censos/padron</t>
  </si>
  <si>
    <t>Censos de población (INE)</t>
  </si>
  <si>
    <t>http://www.ine.es/inebmenu/mnu_cifraspob.htm</t>
  </si>
  <si>
    <t>año del censo o padrón (*)</t>
  </si>
  <si>
    <t>1991h</t>
  </si>
  <si>
    <t>1981h</t>
  </si>
  <si>
    <t>1970h</t>
  </si>
  <si>
    <t>población total</t>
  </si>
  <si>
    <t>2009p</t>
  </si>
  <si>
    <t>2008p</t>
  </si>
  <si>
    <t>2007p</t>
  </si>
  <si>
    <t>2006p</t>
  </si>
  <si>
    <t>2005p</t>
  </si>
  <si>
    <t>2004p</t>
  </si>
  <si>
    <t>2003p</t>
  </si>
  <si>
    <t>2002p</t>
  </si>
  <si>
    <t>2001p</t>
  </si>
  <si>
    <t>2000p</t>
  </si>
  <si>
    <t>1999p</t>
  </si>
  <si>
    <t>1998p</t>
  </si>
  <si>
    <t>1996p</t>
  </si>
  <si>
    <t>(*) p=&gt; padrón,   h=&gt; población de hecho</t>
  </si>
  <si>
    <t>incremento anual</t>
  </si>
  <si>
    <t>% anual</t>
  </si>
  <si>
    <t>españa</t>
  </si>
  <si>
    <t>extranjero</t>
  </si>
  <si>
    <t>% españa</t>
  </si>
  <si>
    <t>% extranjero</t>
  </si>
  <si>
    <t>Lugar de Nacimiento</t>
  </si>
  <si>
    <t>Población por Lugar de Nacimiento (España vs Extranjero)</t>
  </si>
  <si>
    <t>nacidos en España</t>
  </si>
  <si>
    <t>nacidos en el extranjero (**)</t>
  </si>
  <si>
    <t>(**) incluidos los nacidos en antiguos territorios españoles</t>
  </si>
  <si>
    <t>porcentaje de población nacida en España</t>
  </si>
  <si>
    <t>porcentaje de población nacida en el extranjero (**)</t>
  </si>
  <si>
    <t>incremento anual medio de la cifra de nacidos en el extranjero</t>
  </si>
  <si>
    <t>porcentaje medio de incremento anual de la cifra de nacidos en el extranjero</t>
  </si>
  <si>
    <t>2011p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</si>
</sst>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0.0%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0.000000"/>
    <numFmt numFmtId="188" formatCode="0.00000"/>
    <numFmt numFmtId="189" formatCode="0.0000"/>
    <numFmt numFmtId="190" formatCode="0.0000000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0.00000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dddd\,\ mmmm\ dd\,\ yy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u val="single"/>
      <sz val="9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6" fillId="0" borderId="3" xfId="0" applyNumberFormat="1" applyFont="1" applyBorder="1" applyAlignment="1">
      <alignment horizontal="centerContinuous"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6" xfId="0" applyNumberFormat="1" applyBorder="1" applyAlignment="1">
      <alignment/>
    </xf>
    <xf numFmtId="0" fontId="8" fillId="0" borderId="0" xfId="22" applyFont="1">
      <alignment/>
      <protection/>
    </xf>
    <xf numFmtId="0" fontId="8" fillId="0" borderId="0" xfId="22">
      <alignment/>
      <protection/>
    </xf>
    <xf numFmtId="0" fontId="7" fillId="0" borderId="0" xfId="17" applyAlignment="1">
      <alignment/>
    </xf>
    <xf numFmtId="0" fontId="4" fillId="0" borderId="0" xfId="15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1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2" fontId="0" fillId="0" borderId="9" xfId="0" applyNumberFormat="1" applyBorder="1" applyAlignment="1">
      <alignment/>
    </xf>
    <xf numFmtId="0" fontId="6" fillId="0" borderId="3" xfId="0" applyFont="1" applyBorder="1" applyAlignment="1">
      <alignment horizontal="center" wrapText="1"/>
    </xf>
    <xf numFmtId="2" fontId="0" fillId="0" borderId="5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6" fillId="0" borderId="1" xfId="0" applyFont="1" applyFill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</cellXfs>
  <cellStyles count="10">
    <cellStyle name="Normal" xfId="0"/>
    <cellStyle name="Hyperlink" xfId="15"/>
    <cellStyle name="Followed Hyperlink" xfId="16"/>
    <cellStyle name="Hipervínculo_evol_his-esp-2010" xfId="17"/>
    <cellStyle name="Comma" xfId="18"/>
    <cellStyle name="Comma [0]" xfId="19"/>
    <cellStyle name="Currency" xfId="20"/>
    <cellStyle name="Currency [0]" xfId="21"/>
    <cellStyle name="Normal_r00-L8-MSP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larcos.esi.uclm.es/per/fruiz/pobesp/" TargetMode="External" /><Relationship Id="rId2" Type="http://schemas.openxmlformats.org/officeDocument/2006/relationships/hyperlink" Target="http://www.ine.es/jaxi/menu.do?type=pcaxis&amp;path=%2Ft20%2Fe245&amp;file=inebase&amp;L=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tabSelected="1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12.140625" style="0" customWidth="1"/>
    <col min="2" max="4" width="9.7109375" style="1" customWidth="1"/>
    <col min="5" max="5" width="9.421875" style="1" bestFit="1" customWidth="1"/>
    <col min="6" max="6" width="9.7109375" style="1" customWidth="1"/>
    <col min="7" max="7" width="9.7109375" style="0" customWidth="1"/>
    <col min="8" max="8" width="8.7109375" style="0" customWidth="1"/>
  </cols>
  <sheetData>
    <row r="1" spans="1:8" ht="24">
      <c r="A1" s="15" t="s">
        <v>11</v>
      </c>
      <c r="B1" s="4" t="s">
        <v>5</v>
      </c>
      <c r="C1" s="4" t="s">
        <v>37</v>
      </c>
      <c r="D1" s="4" t="s">
        <v>38</v>
      </c>
      <c r="E1" s="23" t="s">
        <v>39</v>
      </c>
      <c r="F1" s="23" t="s">
        <v>40</v>
      </c>
      <c r="G1" s="23" t="s">
        <v>35</v>
      </c>
      <c r="H1" s="27" t="s">
        <v>36</v>
      </c>
    </row>
    <row r="2" spans="1:8" ht="12.75">
      <c r="A2" s="16" t="s">
        <v>50</v>
      </c>
      <c r="B2" s="2">
        <f>+SUM(C2:D2)</f>
        <v>47190493</v>
      </c>
      <c r="C2" s="5">
        <v>40512654</v>
      </c>
      <c r="D2" s="6">
        <v>6677839</v>
      </c>
      <c r="E2" s="9">
        <f>+C2*100/$B2</f>
        <v>85.8491857671417</v>
      </c>
      <c r="F2" s="24">
        <f>+D2*100/$B2</f>
        <v>14.1508142328583</v>
      </c>
      <c r="G2" s="7">
        <f>+ROUND((D2-D3)/(VALUE(LEFT(A2,4))-VALUE(LEFT(A3,4))),0)</f>
        <v>67614</v>
      </c>
      <c r="H2" s="25">
        <f>+G2*100/D3</f>
        <v>1.0228698720542795</v>
      </c>
    </row>
    <row r="3" spans="1:8" ht="12.75">
      <c r="A3" s="17" t="s">
        <v>12</v>
      </c>
      <c r="B3" s="3">
        <f>+SUM(C3:D3)</f>
        <v>47021031</v>
      </c>
      <c r="C3" s="7">
        <v>40410806</v>
      </c>
      <c r="D3" s="8">
        <v>6610225</v>
      </c>
      <c r="E3" s="10">
        <f>+C3*100/$B3</f>
        <v>85.94198200375487</v>
      </c>
      <c r="F3" s="25">
        <f>+D3*100/$B3</f>
        <v>14.058017996245127</v>
      </c>
      <c r="G3" s="28">
        <f>+ROUND((D3-D4)/(VALUE(LEFT(A3,4))-VALUE(LEFT(A4,4))),0)</f>
        <v>138398</v>
      </c>
      <c r="H3" s="25">
        <f>+G3*100/D4</f>
        <v>2.1384687816902397</v>
      </c>
    </row>
    <row r="4" spans="1:8" ht="12.75">
      <c r="A4" s="17" t="s">
        <v>21</v>
      </c>
      <c r="B4" s="3">
        <f aca="true" t="shared" si="0" ref="B4:B15">+SUM(C4:D4)</f>
        <v>46745807</v>
      </c>
      <c r="C4" s="7">
        <v>40273980</v>
      </c>
      <c r="D4" s="8">
        <f>6466278+5549</f>
        <v>6471827</v>
      </c>
      <c r="E4" s="10">
        <f aca="true" t="shared" si="1" ref="E4:E15">+C4*100/$B4</f>
        <v>86.15527805520611</v>
      </c>
      <c r="F4" s="25">
        <f aca="true" t="shared" si="2" ref="F4:F15">+D4*100/$B4</f>
        <v>13.844721944793893</v>
      </c>
      <c r="G4" s="28">
        <f>+ROUND((D4-D5)/(VALUE(LEFT(A4,4))-VALUE(LEFT(A5,4))),0)</f>
        <v>422219</v>
      </c>
      <c r="H4" s="25">
        <f>+G4*100/D5</f>
        <v>6.9792786573939996</v>
      </c>
    </row>
    <row r="5" spans="1:8" ht="12.75">
      <c r="A5" s="17" t="s">
        <v>22</v>
      </c>
      <c r="B5" s="3">
        <f t="shared" si="0"/>
        <v>46157822</v>
      </c>
      <c r="C5" s="7">
        <v>40108214</v>
      </c>
      <c r="D5" s="8">
        <f>6044528+5080</f>
        <v>6049608</v>
      </c>
      <c r="E5" s="10">
        <f t="shared" si="1"/>
        <v>86.89364502510539</v>
      </c>
      <c r="F5" s="25">
        <f t="shared" si="2"/>
        <v>13.106354974894613</v>
      </c>
      <c r="G5" s="28">
        <f>+ROUND((D5-D6)/(VALUE(LEFT(A5,4))-VALUE(LEFT(A6,4))),0)</f>
        <v>794698</v>
      </c>
      <c r="H5" s="25">
        <f>+G5*100/D6</f>
        <v>15.122961192484743</v>
      </c>
    </row>
    <row r="6" spans="1:8" ht="12.75">
      <c r="A6" s="17" t="s">
        <v>23</v>
      </c>
      <c r="B6" s="3">
        <f t="shared" si="0"/>
        <v>45200737</v>
      </c>
      <c r="C6" s="7">
        <v>39945827</v>
      </c>
      <c r="D6" s="8">
        <f>5249993+4917</f>
        <v>5254910</v>
      </c>
      <c r="E6" s="10">
        <f t="shared" si="1"/>
        <v>88.37428248127901</v>
      </c>
      <c r="F6" s="25">
        <f t="shared" si="2"/>
        <v>11.62571751872099</v>
      </c>
      <c r="G6" s="28">
        <f aca="true" t="shared" si="3" ref="G4:G17">+ROUND((D6-D7)/(VALUE(LEFT(A6,4))-VALUE(LEFT(A7,4))),0)</f>
        <v>412446</v>
      </c>
      <c r="H6" s="25">
        <f aca="true" t="shared" si="4" ref="H4:H17">+G6*100/D7</f>
        <v>8.517275502719277</v>
      </c>
    </row>
    <row r="7" spans="1:8" ht="12.75">
      <c r="A7" s="17" t="s">
        <v>24</v>
      </c>
      <c r="B7" s="3">
        <f t="shared" si="0"/>
        <v>44708964</v>
      </c>
      <c r="C7" s="7">
        <v>39866500</v>
      </c>
      <c r="D7" s="8">
        <f>4837622+4842</f>
        <v>4842464</v>
      </c>
      <c r="E7" s="10">
        <f t="shared" si="1"/>
        <v>89.16891923507778</v>
      </c>
      <c r="F7" s="25">
        <f t="shared" si="2"/>
        <v>10.83108076492222</v>
      </c>
      <c r="G7" s="28">
        <f t="shared" si="3"/>
        <v>445943</v>
      </c>
      <c r="H7" s="25">
        <f t="shared" si="4"/>
        <v>10.143088137188473</v>
      </c>
    </row>
    <row r="8" spans="1:8" ht="12.75">
      <c r="A8" s="17" t="s">
        <v>25</v>
      </c>
      <c r="B8" s="3">
        <f t="shared" si="0"/>
        <v>44108530</v>
      </c>
      <c r="C8" s="7">
        <v>39712009</v>
      </c>
      <c r="D8" s="8">
        <f>4391484+5037</f>
        <v>4396521</v>
      </c>
      <c r="E8" s="10">
        <f t="shared" si="1"/>
        <v>90.03249258136691</v>
      </c>
      <c r="F8" s="25">
        <f t="shared" si="2"/>
        <v>9.967507418633085</v>
      </c>
      <c r="G8" s="28">
        <f t="shared" si="3"/>
        <v>697913</v>
      </c>
      <c r="H8" s="25">
        <f t="shared" si="4"/>
        <v>18.86961256775522</v>
      </c>
    </row>
    <row r="9" spans="1:8" ht="12.75">
      <c r="A9" s="17" t="s">
        <v>26</v>
      </c>
      <c r="B9" s="3">
        <f t="shared" si="0"/>
        <v>43197684</v>
      </c>
      <c r="C9" s="7">
        <v>39499076</v>
      </c>
      <c r="D9" s="8">
        <f>3693806+4802</f>
        <v>3698608</v>
      </c>
      <c r="E9" s="10">
        <f t="shared" si="1"/>
        <v>91.43794838630701</v>
      </c>
      <c r="F9" s="25">
        <f t="shared" si="2"/>
        <v>8.562051613692994</v>
      </c>
      <c r="G9" s="28">
        <f t="shared" si="3"/>
        <v>391337</v>
      </c>
      <c r="H9" s="25">
        <f t="shared" si="4"/>
        <v>11.832625750959023</v>
      </c>
    </row>
    <row r="10" spans="1:8" ht="12.75">
      <c r="A10" s="17" t="s">
        <v>27</v>
      </c>
      <c r="B10" s="3">
        <f t="shared" si="0"/>
        <v>42717064</v>
      </c>
      <c r="C10" s="7">
        <v>39409793</v>
      </c>
      <c r="D10" s="8">
        <f>3302440+4831</f>
        <v>3307271</v>
      </c>
      <c r="E10" s="10">
        <f t="shared" si="1"/>
        <v>92.25772866786912</v>
      </c>
      <c r="F10" s="25">
        <f t="shared" si="2"/>
        <v>7.742271332130879</v>
      </c>
      <c r="G10" s="28">
        <f t="shared" si="3"/>
        <v>708493</v>
      </c>
      <c r="H10" s="25">
        <f t="shared" si="4"/>
        <v>27.262544164988313</v>
      </c>
    </row>
    <row r="11" spans="1:8" ht="12.75">
      <c r="A11" s="17" t="s">
        <v>28</v>
      </c>
      <c r="B11" s="3">
        <f t="shared" si="0"/>
        <v>41837894</v>
      </c>
      <c r="C11" s="7">
        <v>39239116</v>
      </c>
      <c r="D11" s="8">
        <f>2594052+4726</f>
        <v>2598778</v>
      </c>
      <c r="E11" s="10">
        <f t="shared" si="1"/>
        <v>93.78845885502746</v>
      </c>
      <c r="F11" s="25">
        <f t="shared" si="2"/>
        <v>6.2115411449725455</v>
      </c>
      <c r="G11" s="28">
        <f t="shared" si="3"/>
        <v>624889</v>
      </c>
      <c r="H11" s="25">
        <f t="shared" si="4"/>
        <v>31.65775785771135</v>
      </c>
    </row>
    <row r="12" spans="1:8" ht="12.75">
      <c r="A12" s="17" t="s">
        <v>29</v>
      </c>
      <c r="B12" s="3">
        <f t="shared" si="0"/>
        <v>41116842</v>
      </c>
      <c r="C12" s="7">
        <v>39142953</v>
      </c>
      <c r="D12" s="8">
        <f>1969269+4620</f>
        <v>1973889</v>
      </c>
      <c r="E12" s="10">
        <f t="shared" si="1"/>
        <v>95.19931759350584</v>
      </c>
      <c r="F12" s="25">
        <f t="shared" si="2"/>
        <v>4.800682406494157</v>
      </c>
      <c r="G12" s="28">
        <f t="shared" si="3"/>
        <v>497026</v>
      </c>
      <c r="H12" s="25">
        <f t="shared" si="4"/>
        <v>33.654171036853114</v>
      </c>
    </row>
    <row r="13" spans="1:8" ht="12.75">
      <c r="A13" s="17" t="s">
        <v>30</v>
      </c>
      <c r="B13" s="3">
        <f t="shared" si="0"/>
        <v>40499791</v>
      </c>
      <c r="C13" s="7">
        <v>39022928</v>
      </c>
      <c r="D13" s="8">
        <f>1472458+4405</f>
        <v>1476863</v>
      </c>
      <c r="E13" s="10">
        <f t="shared" si="1"/>
        <v>96.35340587313155</v>
      </c>
      <c r="F13" s="25">
        <f t="shared" si="2"/>
        <v>3.646594126868457</v>
      </c>
      <c r="G13" s="28">
        <f t="shared" si="3"/>
        <v>213580</v>
      </c>
      <c r="H13" s="25">
        <f t="shared" si="4"/>
        <v>16.906742194741796</v>
      </c>
    </row>
    <row r="14" spans="1:8" ht="12.75">
      <c r="A14" s="17" t="s">
        <v>31</v>
      </c>
      <c r="B14" s="3">
        <f t="shared" si="0"/>
        <v>40202160</v>
      </c>
      <c r="C14" s="7">
        <v>38938877</v>
      </c>
      <c r="D14" s="8">
        <f>1259054+4229</f>
        <v>1263283</v>
      </c>
      <c r="E14" s="10">
        <f t="shared" si="1"/>
        <v>96.85767381653125</v>
      </c>
      <c r="F14" s="25">
        <f t="shared" si="2"/>
        <v>3.142326183468749</v>
      </c>
      <c r="G14" s="28">
        <f t="shared" si="3"/>
        <v>85315</v>
      </c>
      <c r="H14" s="25">
        <f t="shared" si="4"/>
        <v>7.242556673865504</v>
      </c>
    </row>
    <row r="15" spans="1:8" ht="12.75">
      <c r="A15" s="17" t="s">
        <v>32</v>
      </c>
      <c r="B15" s="3">
        <f t="shared" si="0"/>
        <v>39852651</v>
      </c>
      <c r="C15" s="7">
        <v>38674683</v>
      </c>
      <c r="D15" s="8">
        <f>1173767+4201</f>
        <v>1177968</v>
      </c>
      <c r="E15" s="10">
        <f t="shared" si="1"/>
        <v>97.04419161475607</v>
      </c>
      <c r="F15" s="25">
        <f t="shared" si="2"/>
        <v>2.9558083852439325</v>
      </c>
      <c r="G15" s="28">
        <f t="shared" si="3"/>
        <v>53361</v>
      </c>
      <c r="H15" s="25">
        <f t="shared" si="4"/>
        <v>4.981208797979176</v>
      </c>
    </row>
    <row r="16" spans="1:8" ht="12.75">
      <c r="A16" s="17" t="s">
        <v>33</v>
      </c>
      <c r="B16" s="3">
        <f>+SUM(C16:D16)</f>
        <v>39669394</v>
      </c>
      <c r="C16" s="7">
        <v>38598148</v>
      </c>
      <c r="D16" s="8">
        <f>1067478+3768</f>
        <v>1071246</v>
      </c>
      <c r="E16" s="10">
        <f aca="true" t="shared" si="5" ref="E16:F19">+C16*100/$B16</f>
        <v>97.29956550382393</v>
      </c>
      <c r="F16" s="25">
        <f t="shared" si="5"/>
        <v>2.7004344961760696</v>
      </c>
      <c r="G16" s="28">
        <f t="shared" si="3"/>
        <v>45054</v>
      </c>
      <c r="H16" s="25">
        <f t="shared" si="4"/>
        <v>5.32567670279452</v>
      </c>
    </row>
    <row r="17" spans="1:10" ht="12.75">
      <c r="A17" s="17" t="s">
        <v>17</v>
      </c>
      <c r="B17" s="3">
        <f>+SUM(C17:D17)</f>
        <v>38872268</v>
      </c>
      <c r="C17" s="7">
        <v>38026291</v>
      </c>
      <c r="D17" s="8">
        <v>845977</v>
      </c>
      <c r="E17" s="10">
        <f t="shared" si="5"/>
        <v>97.82370043342982</v>
      </c>
      <c r="F17" s="25">
        <f t="shared" si="5"/>
        <v>2.176299566570183</v>
      </c>
      <c r="G17" s="28">
        <f t="shared" si="3"/>
        <v>19812</v>
      </c>
      <c r="H17" s="25">
        <f t="shared" si="4"/>
        <v>3.058086982292361</v>
      </c>
      <c r="J17" s="1"/>
    </row>
    <row r="18" spans="1:8" ht="12.75">
      <c r="A18" s="17" t="s">
        <v>18</v>
      </c>
      <c r="B18" s="3">
        <f>+SUM(C18:D18)</f>
        <v>37683363</v>
      </c>
      <c r="C18" s="7">
        <v>37035507</v>
      </c>
      <c r="D18" s="8">
        <f>16310+631546</f>
        <v>647856</v>
      </c>
      <c r="E18" s="10">
        <f t="shared" si="5"/>
        <v>98.2807903848709</v>
      </c>
      <c r="F18" s="25">
        <f t="shared" si="5"/>
        <v>1.7192096151290956</v>
      </c>
      <c r="G18" s="28">
        <f>+ROUND((D18-D19)/(VALUE(LEFT(A18,4))-VALUE(LEFT(A19,4))),0)</f>
        <v>18844</v>
      </c>
      <c r="H18" s="25">
        <f>+G18*100/D19</f>
        <v>4.2771281231841956</v>
      </c>
    </row>
    <row r="19" spans="1:8" ht="12.75">
      <c r="A19" s="18" t="s">
        <v>19</v>
      </c>
      <c r="B19" s="19">
        <f>+SUM(C19:D19)</f>
        <v>33945818</v>
      </c>
      <c r="C19" s="20">
        <v>33505242</v>
      </c>
      <c r="D19" s="21">
        <f>216551+224025</f>
        <v>440576</v>
      </c>
      <c r="E19" s="22">
        <f t="shared" si="5"/>
        <v>98.70211994891389</v>
      </c>
      <c r="F19" s="26">
        <f t="shared" si="5"/>
        <v>1.2978800510861161</v>
      </c>
      <c r="G19" s="29"/>
      <c r="H19" s="30"/>
    </row>
  </sheetData>
  <printOptions horizontalCentered="1"/>
  <pageMargins left="0.5905511811023623" right="0.5905511811023623" top="0.5905511811023623" bottom="0.5905511811023623" header="0.5905511811023623" footer="0.5905511811023623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">
      <selection activeCell="A1" sqref="A1"/>
    </sheetView>
  </sheetViews>
  <sheetFormatPr defaultColWidth="11.421875" defaultRowHeight="12.75"/>
  <cols>
    <col min="1" max="1" width="17.421875" style="12" customWidth="1"/>
    <col min="2" max="16384" width="11.421875" style="12" customWidth="1"/>
  </cols>
  <sheetData>
    <row r="1" ht="12.75">
      <c r="A1" s="11" t="s">
        <v>0</v>
      </c>
    </row>
    <row r="2" ht="12.75">
      <c r="A2" s="13" t="s">
        <v>1</v>
      </c>
    </row>
    <row r="4" spans="1:2" ht="12.75">
      <c r="A4" s="11" t="s">
        <v>2</v>
      </c>
      <c r="B4" s="11" t="s">
        <v>41</v>
      </c>
    </row>
    <row r="5" spans="1:2" ht="12.75">
      <c r="A5" s="11" t="s">
        <v>3</v>
      </c>
      <c r="B5" s="11" t="s">
        <v>9</v>
      </c>
    </row>
    <row r="6" spans="1:2" ht="12.75">
      <c r="A6" s="11" t="s">
        <v>10</v>
      </c>
      <c r="B6" s="11" t="s">
        <v>42</v>
      </c>
    </row>
    <row r="8" ht="12.75">
      <c r="A8" s="11" t="s">
        <v>4</v>
      </c>
    </row>
    <row r="9" spans="1:2" ht="12.75">
      <c r="A9" s="11" t="s">
        <v>13</v>
      </c>
      <c r="B9" s="11" t="s">
        <v>16</v>
      </c>
    </row>
    <row r="10" spans="1:2" ht="12.75">
      <c r="A10" s="11" t="s">
        <v>5</v>
      </c>
      <c r="B10" s="11" t="s">
        <v>20</v>
      </c>
    </row>
    <row r="11" spans="1:2" ht="12.75">
      <c r="A11" s="11" t="s">
        <v>37</v>
      </c>
      <c r="B11" s="11" t="s">
        <v>43</v>
      </c>
    </row>
    <row r="12" spans="1:2" ht="12.75">
      <c r="A12" s="11" t="s">
        <v>38</v>
      </c>
      <c r="B12" s="11" t="s">
        <v>44</v>
      </c>
    </row>
    <row r="13" spans="1:2" ht="12.75">
      <c r="A13" s="11" t="s">
        <v>39</v>
      </c>
      <c r="B13" s="11" t="s">
        <v>46</v>
      </c>
    </row>
    <row r="14" spans="1:2" ht="12.75">
      <c r="A14" s="11" t="s">
        <v>40</v>
      </c>
      <c r="B14" s="11" t="s">
        <v>47</v>
      </c>
    </row>
    <row r="15" spans="1:2" ht="12.75">
      <c r="A15" s="11" t="s">
        <v>35</v>
      </c>
      <c r="B15" s="11" t="s">
        <v>48</v>
      </c>
    </row>
    <row r="16" spans="1:2" ht="12.75">
      <c r="A16" s="12" t="s">
        <v>36</v>
      </c>
      <c r="B16" s="11" t="s">
        <v>49</v>
      </c>
    </row>
    <row r="17" spans="1:2" ht="12.75">
      <c r="A17" s="11"/>
      <c r="B17" s="11"/>
    </row>
    <row r="18" spans="1:2" ht="12.75">
      <c r="A18" s="11" t="s">
        <v>34</v>
      </c>
      <c r="B18" s="11"/>
    </row>
    <row r="19" ht="12.75">
      <c r="A19" s="11" t="s">
        <v>45</v>
      </c>
    </row>
    <row r="21" ht="12.75">
      <c r="A21" s="11" t="s">
        <v>6</v>
      </c>
    </row>
    <row r="22" ht="12.75">
      <c r="A22" s="11" t="s">
        <v>7</v>
      </c>
    </row>
    <row r="23" ht="12.75">
      <c r="B23" s="14" t="s">
        <v>8</v>
      </c>
    </row>
    <row r="24" ht="12.75">
      <c r="A24" s="11" t="s">
        <v>14</v>
      </c>
    </row>
    <row r="25" ht="12.75">
      <c r="B25" s="14" t="s">
        <v>15</v>
      </c>
    </row>
    <row r="26" ht="12.75">
      <c r="B26" s="11"/>
    </row>
    <row r="27" ht="12.75">
      <c r="A27" s="11"/>
    </row>
  </sheetData>
  <hyperlinks>
    <hyperlink ref="A2" r:id="rId1" display="http://alarcos.esi.uclm.es/per/fruiz/pobesp/"/>
    <hyperlink ref="B23" r:id="rId2" display="http://www.ine.es/jaxi/menu.do?type=pcaxis&amp;path=%2Ft20%2Fe245&amp;file=inebase&amp;L=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Escuela Universitaria de Infor</dc:creator>
  <cp:keywords/>
  <dc:description/>
  <cp:lastModifiedBy>Paco</cp:lastModifiedBy>
  <cp:lastPrinted>2011-03-06T07:46:11Z</cp:lastPrinted>
  <dcterms:created xsi:type="dcterms:W3CDTF">2002-07-26T15:22:24Z</dcterms:created>
  <dcterms:modified xsi:type="dcterms:W3CDTF">2012-01-26T17:18:16Z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