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25170" windowHeight="6570" activeTab="0"/>
  </bookViews>
  <sheets>
    <sheet name="mig_aut" sheetId="1" r:id="rId1"/>
    <sheet name="mig_aut_tasas" sheetId="2" r:id="rId2"/>
    <sheet name="metadatos" sheetId="3" r:id="rId3"/>
  </sheets>
  <definedNames>
    <definedName name="_xlnm.Print_Area" localSheetId="0">'mig_aut'!$A$1:$M$22</definedName>
    <definedName name="_xlnm.Print_Area" localSheetId="1">'mig_aut_tasas'!$A$1:$M$22</definedName>
    <definedName name="TablaProvincias">#REF!</definedName>
    <definedName name="_xlnm.Print_Titles" localSheetId="0">'mig_aut'!$B:$B,'mig_aut'!$1:$2</definedName>
    <definedName name="_xlnm.Print_Titles" localSheetId="1">'mig_aut_tasas'!$B:$B,'mig_aut_tasas'!$1:$2</definedName>
  </definedNames>
  <calcPr fullCalcOnLoad="1"/>
</workbook>
</file>

<file path=xl/sharedStrings.xml><?xml version="1.0" encoding="utf-8"?>
<sst xmlns="http://schemas.openxmlformats.org/spreadsheetml/2006/main" count="148" uniqueCount="79">
  <si>
    <t>Cantabria</t>
  </si>
  <si>
    <t>Andalucía</t>
  </si>
  <si>
    <t>Aragón</t>
  </si>
  <si>
    <t>Canarias</t>
  </si>
  <si>
    <t>Castilla-La Mancha</t>
  </si>
  <si>
    <t>Castilla y León</t>
  </si>
  <si>
    <t>Cataluña</t>
  </si>
  <si>
    <t>Extremadura</t>
  </si>
  <si>
    <t>Galicia</t>
  </si>
  <si>
    <t>País Vasco</t>
  </si>
  <si>
    <t>Balears (Illes)</t>
  </si>
  <si>
    <t>Asturias (Principado de)</t>
  </si>
  <si>
    <t>Madrid (Comunidad de)</t>
  </si>
  <si>
    <t>Murcia (Región de)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</si>
  <si>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</si>
  <si>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</si>
  <si>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</si>
  <si>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</si>
  <si>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</si>
  <si>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</si>
  <si>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</si>
  <si>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</si>
  <si>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</si>
  <si>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</si>
  <si>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</si>
  <si>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</si>
  <si>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</si>
  <si>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</si>
  <si>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</si>
  <si>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</si>
  <si>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</si>
  <si>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</si>
  <si>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</si>
  <si>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</si>
  <si>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Navarra (Comunidad Foral de)</t>
  </si>
  <si>
    <t>código de autonomía</t>
  </si>
  <si>
    <t>http://alarcos.esi.uclm.es/per/fruiz/pobesp/</t>
  </si>
  <si>
    <t>Temas:</t>
  </si>
  <si>
    <t>Territorios:</t>
  </si>
  <si>
    <t>Autonomías</t>
  </si>
  <si>
    <t>nombre de autonomía</t>
  </si>
  <si>
    <t>Lista de Columnas:</t>
  </si>
  <si>
    <t>Comunitat Valenciana</t>
  </si>
  <si>
    <t>Ceuta (Ciudad de)</t>
  </si>
  <si>
    <t>Melilla (Ciudad de)</t>
  </si>
  <si>
    <t>ca</t>
  </si>
  <si>
    <t>Total ESPAÑA</t>
  </si>
  <si>
    <t>Autonomía</t>
  </si>
  <si>
    <t>CA</t>
  </si>
  <si>
    <t>saldo</t>
  </si>
  <si>
    <t>Exteriores</t>
  </si>
  <si>
    <t>Interiores</t>
  </si>
  <si>
    <t>Variaciones Residenciales</t>
  </si>
  <si>
    <t>altas</t>
  </si>
  <si>
    <t>bajas</t>
  </si>
  <si>
    <t>caducidades</t>
  </si>
  <si>
    <t>Población de España - Datos y Mapas</t>
  </si>
  <si>
    <t>Migraciones</t>
  </si>
  <si>
    <t>Nivel 1:</t>
  </si>
  <si>
    <t>inmigraciones desde el extranjero</t>
  </si>
  <si>
    <t>emigraciones hacia el extranjero</t>
  </si>
  <si>
    <t>bajas de extranjeros que no renuevan el empadronamiento</t>
  </si>
  <si>
    <t>diferencia altas-bajas-caducidad</t>
  </si>
  <si>
    <t>Nivel 2:</t>
  </si>
  <si>
    <t>Fuentes:</t>
  </si>
  <si>
    <t>Estadística de variaciones residenciales (INE)</t>
  </si>
  <si>
    <t>http://www.ine.es/inebmenu/mnu_migrac.htm</t>
  </si>
  <si>
    <t>Total</t>
  </si>
  <si>
    <t>autonomía</t>
  </si>
  <si>
    <t>Datos de migración exterior</t>
  </si>
  <si>
    <t>Datos de migración interior</t>
  </si>
  <si>
    <t>Datos totales (exteriores + interiores)</t>
  </si>
  <si>
    <t>Variaciones residenciales exteriores (migraciones externas) por autonomías</t>
  </si>
  <si>
    <t>Tasas por 1000 hbts</t>
  </si>
  <si>
    <t>2010p</t>
  </si>
  <si>
    <t>Tablas:</t>
  </si>
  <si>
    <t>Tasas de variaciones residenciales exteriores por 1000 hbts</t>
  </si>
  <si>
    <t>mig_aut</t>
  </si>
  <si>
    <t>mig_aut_tasas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</si>
</sst>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6" fillId="0" borderId="0" xfId="21" applyFont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" fontId="8" fillId="0" borderId="11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1" fontId="8" fillId="0" borderId="20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1" fontId="8" fillId="0" borderId="2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21" applyFont="1" applyAlignment="1">
      <alignment/>
      <protection/>
    </xf>
    <xf numFmtId="2" fontId="8" fillId="0" borderId="11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3.28125" style="5" bestFit="1" customWidth="1"/>
    <col min="2" max="2" width="25.140625" style="5" bestFit="1" customWidth="1"/>
    <col min="3" max="4" width="10.7109375" style="33" customWidth="1"/>
    <col min="5" max="5" width="11.140625" style="33" bestFit="1" customWidth="1"/>
    <col min="6" max="11" width="10.7109375" style="33" customWidth="1"/>
    <col min="12" max="12" width="11.140625" style="33" bestFit="1" customWidth="1"/>
    <col min="13" max="13" width="10.7109375" style="33" customWidth="1"/>
    <col min="14" max="16384" width="11.57421875" style="20" customWidth="1"/>
  </cols>
  <sheetData>
    <row r="1" spans="1:13" s="19" customFormat="1" ht="15" customHeight="1">
      <c r="A1" s="6"/>
      <c r="B1" s="18" t="s">
        <v>52</v>
      </c>
      <c r="C1" s="48" t="s">
        <v>50</v>
      </c>
      <c r="D1" s="49"/>
      <c r="E1" s="49"/>
      <c r="F1" s="50"/>
      <c r="G1" s="48" t="s">
        <v>51</v>
      </c>
      <c r="H1" s="49"/>
      <c r="I1" s="50"/>
      <c r="J1" s="48" t="s">
        <v>67</v>
      </c>
      <c r="K1" s="49"/>
      <c r="L1" s="49"/>
      <c r="M1" s="50"/>
    </row>
    <row r="2" spans="1:13" ht="22.5" customHeight="1">
      <c r="A2" s="9" t="s">
        <v>48</v>
      </c>
      <c r="B2" s="8" t="s">
        <v>47</v>
      </c>
      <c r="C2" s="7" t="s">
        <v>53</v>
      </c>
      <c r="D2" s="7" t="s">
        <v>54</v>
      </c>
      <c r="E2" s="7" t="s">
        <v>55</v>
      </c>
      <c r="F2" s="7" t="s">
        <v>49</v>
      </c>
      <c r="G2" s="7" t="s">
        <v>53</v>
      </c>
      <c r="H2" s="7" t="s">
        <v>54</v>
      </c>
      <c r="I2" s="7" t="s">
        <v>49</v>
      </c>
      <c r="J2" s="7" t="s">
        <v>53</v>
      </c>
      <c r="K2" s="7" t="s">
        <v>54</v>
      </c>
      <c r="L2" s="7" t="s">
        <v>55</v>
      </c>
      <c r="M2" s="7" t="s">
        <v>49</v>
      </c>
    </row>
    <row r="3" spans="1:13" ht="12">
      <c r="A3" s="10"/>
      <c r="B3" s="11" t="s">
        <v>46</v>
      </c>
      <c r="C3" s="21">
        <f>+SUM(C4:C22)</f>
        <v>464443</v>
      </c>
      <c r="D3" s="22">
        <f>+SUM(D4:D22)</f>
        <v>373954</v>
      </c>
      <c r="E3" s="22">
        <f>+SUM(E4:E22)</f>
        <v>163515</v>
      </c>
      <c r="F3" s="23">
        <f>+C3-D3-E3</f>
        <v>-73026</v>
      </c>
      <c r="G3" s="21">
        <f>+SUM(G4:G22)</f>
        <v>1681395</v>
      </c>
      <c r="H3" s="22">
        <f>+SUM(H4:H22)</f>
        <v>1681395</v>
      </c>
      <c r="I3" s="23">
        <f>+G3-H3</f>
        <v>0</v>
      </c>
      <c r="J3" s="21">
        <f>+SUM(J4:J22)</f>
        <v>2145838</v>
      </c>
      <c r="K3" s="22">
        <f>+SUM(K4:K22)</f>
        <v>2055349</v>
      </c>
      <c r="L3" s="22">
        <f>+SUM(L4:L22)</f>
        <v>163515</v>
      </c>
      <c r="M3" s="23">
        <f>+SUM(M4:M22)</f>
        <v>-73026</v>
      </c>
    </row>
    <row r="4" spans="1:13" ht="11.25" customHeight="1">
      <c r="A4" s="12" t="s">
        <v>15</v>
      </c>
      <c r="B4" s="13" t="s">
        <v>1</v>
      </c>
      <c r="C4" s="24">
        <v>59566</v>
      </c>
      <c r="D4" s="25">
        <v>31245</v>
      </c>
      <c r="E4" s="25">
        <v>15613</v>
      </c>
      <c r="F4" s="26">
        <f aca="true" t="shared" si="0" ref="F4:F22">+C4-D4-E4</f>
        <v>12708</v>
      </c>
      <c r="G4" s="24">
        <v>240269</v>
      </c>
      <c r="H4" s="25">
        <v>239180</v>
      </c>
      <c r="I4" s="26">
        <f aca="true" t="shared" si="1" ref="I4:I22">+G4-H4</f>
        <v>1089</v>
      </c>
      <c r="J4" s="24">
        <f>+C4+G4</f>
        <v>299835</v>
      </c>
      <c r="K4" s="25">
        <f>+D4+H4</f>
        <v>270425</v>
      </c>
      <c r="L4" s="25">
        <f>+E4</f>
        <v>15613</v>
      </c>
      <c r="M4" s="26">
        <f>+J4-K4-L4</f>
        <v>13797</v>
      </c>
    </row>
    <row r="5" spans="1:13" ht="11.25" customHeight="1">
      <c r="A5" s="14" t="s">
        <v>16</v>
      </c>
      <c r="B5" s="15" t="s">
        <v>2</v>
      </c>
      <c r="C5" s="27">
        <v>11811</v>
      </c>
      <c r="D5" s="28">
        <v>7824</v>
      </c>
      <c r="E5" s="28">
        <v>1390</v>
      </c>
      <c r="F5" s="29">
        <f t="shared" si="0"/>
        <v>2597</v>
      </c>
      <c r="G5" s="27">
        <v>38295</v>
      </c>
      <c r="H5" s="28">
        <v>39944</v>
      </c>
      <c r="I5" s="29">
        <f t="shared" si="1"/>
        <v>-1649</v>
      </c>
      <c r="J5" s="27">
        <f aca="true" t="shared" si="2" ref="J5:J22">+C5+G5</f>
        <v>50106</v>
      </c>
      <c r="K5" s="28">
        <f aca="true" t="shared" si="3" ref="K5:K22">+D5+H5</f>
        <v>47768</v>
      </c>
      <c r="L5" s="28">
        <f aca="true" t="shared" si="4" ref="L5:L22">+E5</f>
        <v>1390</v>
      </c>
      <c r="M5" s="29">
        <f aca="true" t="shared" si="5" ref="M5:M22">+J5-K5-L5</f>
        <v>948</v>
      </c>
    </row>
    <row r="6" spans="1:13" ht="11.25" customHeight="1">
      <c r="A6" s="14" t="s">
        <v>17</v>
      </c>
      <c r="B6" s="15" t="s">
        <v>11</v>
      </c>
      <c r="C6" s="27">
        <v>6161</v>
      </c>
      <c r="D6" s="28">
        <v>3554</v>
      </c>
      <c r="E6" s="28">
        <v>1400</v>
      </c>
      <c r="F6" s="29">
        <f t="shared" si="0"/>
        <v>1207</v>
      </c>
      <c r="G6" s="27">
        <v>28597</v>
      </c>
      <c r="H6" s="28">
        <v>28847</v>
      </c>
      <c r="I6" s="29">
        <f t="shared" si="1"/>
        <v>-250</v>
      </c>
      <c r="J6" s="27">
        <f t="shared" si="2"/>
        <v>34758</v>
      </c>
      <c r="K6" s="28">
        <f t="shared" si="3"/>
        <v>32401</v>
      </c>
      <c r="L6" s="28">
        <f t="shared" si="4"/>
        <v>1400</v>
      </c>
      <c r="M6" s="29">
        <f t="shared" si="5"/>
        <v>957</v>
      </c>
    </row>
    <row r="7" spans="1:13" ht="11.25" customHeight="1">
      <c r="A7" s="14" t="s">
        <v>18</v>
      </c>
      <c r="B7" s="15" t="s">
        <v>10</v>
      </c>
      <c r="C7" s="27">
        <v>13673</v>
      </c>
      <c r="D7" s="28">
        <v>9391</v>
      </c>
      <c r="E7" s="28">
        <v>3941</v>
      </c>
      <c r="F7" s="29">
        <f t="shared" si="0"/>
        <v>341</v>
      </c>
      <c r="G7" s="27">
        <v>52916</v>
      </c>
      <c r="H7" s="28">
        <v>54163</v>
      </c>
      <c r="I7" s="29">
        <f t="shared" si="1"/>
        <v>-1247</v>
      </c>
      <c r="J7" s="27">
        <f t="shared" si="2"/>
        <v>66589</v>
      </c>
      <c r="K7" s="28">
        <f t="shared" si="3"/>
        <v>63554</v>
      </c>
      <c r="L7" s="28">
        <f t="shared" si="4"/>
        <v>3941</v>
      </c>
      <c r="M7" s="29">
        <f t="shared" si="5"/>
        <v>-906</v>
      </c>
    </row>
    <row r="8" spans="1:13" ht="11.25" customHeight="1">
      <c r="A8" s="14" t="s">
        <v>19</v>
      </c>
      <c r="B8" s="15" t="s">
        <v>3</v>
      </c>
      <c r="C8" s="27">
        <v>23740</v>
      </c>
      <c r="D8" s="28">
        <v>9440</v>
      </c>
      <c r="E8" s="28">
        <v>4918</v>
      </c>
      <c r="F8" s="29">
        <f t="shared" si="0"/>
        <v>9382</v>
      </c>
      <c r="G8" s="27">
        <v>85435</v>
      </c>
      <c r="H8" s="28">
        <v>90105</v>
      </c>
      <c r="I8" s="29">
        <f t="shared" si="1"/>
        <v>-4670</v>
      </c>
      <c r="J8" s="27">
        <f t="shared" si="2"/>
        <v>109175</v>
      </c>
      <c r="K8" s="28">
        <f t="shared" si="3"/>
        <v>99545</v>
      </c>
      <c r="L8" s="28">
        <f t="shared" si="4"/>
        <v>4918</v>
      </c>
      <c r="M8" s="29">
        <f t="shared" si="5"/>
        <v>4712</v>
      </c>
    </row>
    <row r="9" spans="1:13" ht="11.25" customHeight="1">
      <c r="A9" s="14" t="s">
        <v>20</v>
      </c>
      <c r="B9" s="15" t="s">
        <v>0</v>
      </c>
      <c r="C9" s="27">
        <v>3598</v>
      </c>
      <c r="D9" s="28">
        <v>2589</v>
      </c>
      <c r="E9" s="28">
        <v>1491</v>
      </c>
      <c r="F9" s="29">
        <f t="shared" si="0"/>
        <v>-482</v>
      </c>
      <c r="G9" s="27">
        <v>23864</v>
      </c>
      <c r="H9" s="28">
        <v>23554</v>
      </c>
      <c r="I9" s="29">
        <f t="shared" si="1"/>
        <v>310</v>
      </c>
      <c r="J9" s="27">
        <f t="shared" si="2"/>
        <v>27462</v>
      </c>
      <c r="K9" s="28">
        <f t="shared" si="3"/>
        <v>26143</v>
      </c>
      <c r="L9" s="28">
        <f t="shared" si="4"/>
        <v>1491</v>
      </c>
      <c r="M9" s="29">
        <f t="shared" si="5"/>
        <v>-172</v>
      </c>
    </row>
    <row r="10" spans="1:13" ht="11.25" customHeight="1">
      <c r="A10" s="14" t="s">
        <v>21</v>
      </c>
      <c r="B10" s="15" t="s">
        <v>5</v>
      </c>
      <c r="C10" s="27">
        <v>14275</v>
      </c>
      <c r="D10" s="28">
        <v>10158</v>
      </c>
      <c r="E10" s="28">
        <v>5313</v>
      </c>
      <c r="F10" s="29">
        <f t="shared" si="0"/>
        <v>-1196</v>
      </c>
      <c r="G10" s="27">
        <v>89196</v>
      </c>
      <c r="H10" s="28">
        <v>90820</v>
      </c>
      <c r="I10" s="29">
        <f t="shared" si="1"/>
        <v>-1624</v>
      </c>
      <c r="J10" s="27">
        <f t="shared" si="2"/>
        <v>103471</v>
      </c>
      <c r="K10" s="28">
        <f t="shared" si="3"/>
        <v>100978</v>
      </c>
      <c r="L10" s="28">
        <f t="shared" si="4"/>
        <v>5313</v>
      </c>
      <c r="M10" s="29">
        <f t="shared" si="5"/>
        <v>-2820</v>
      </c>
    </row>
    <row r="11" spans="1:13" ht="11.25" customHeight="1">
      <c r="A11" s="14" t="s">
        <v>22</v>
      </c>
      <c r="B11" s="15" t="s">
        <v>4</v>
      </c>
      <c r="C11" s="27">
        <v>16383</v>
      </c>
      <c r="D11" s="28">
        <v>12036</v>
      </c>
      <c r="E11" s="28">
        <v>5619</v>
      </c>
      <c r="F11" s="29">
        <f t="shared" si="0"/>
        <v>-1272</v>
      </c>
      <c r="G11" s="27">
        <v>88723</v>
      </c>
      <c r="H11" s="28">
        <v>81962</v>
      </c>
      <c r="I11" s="29">
        <f t="shared" si="1"/>
        <v>6761</v>
      </c>
      <c r="J11" s="27">
        <f t="shared" si="2"/>
        <v>105106</v>
      </c>
      <c r="K11" s="28">
        <f t="shared" si="3"/>
        <v>93998</v>
      </c>
      <c r="L11" s="28">
        <f t="shared" si="4"/>
        <v>5619</v>
      </c>
      <c r="M11" s="29">
        <f t="shared" si="5"/>
        <v>5489</v>
      </c>
    </row>
    <row r="12" spans="1:13" ht="11.25" customHeight="1">
      <c r="A12" s="14" t="s">
        <v>23</v>
      </c>
      <c r="B12" s="15" t="s">
        <v>6</v>
      </c>
      <c r="C12" s="27">
        <v>124494</v>
      </c>
      <c r="D12" s="28">
        <v>113741</v>
      </c>
      <c r="E12" s="28">
        <v>44257</v>
      </c>
      <c r="F12" s="29">
        <f t="shared" si="0"/>
        <v>-33504</v>
      </c>
      <c r="G12" s="27">
        <v>322992</v>
      </c>
      <c r="H12" s="28">
        <v>323773</v>
      </c>
      <c r="I12" s="29">
        <f t="shared" si="1"/>
        <v>-781</v>
      </c>
      <c r="J12" s="27">
        <f t="shared" si="2"/>
        <v>447486</v>
      </c>
      <c r="K12" s="28">
        <f t="shared" si="3"/>
        <v>437514</v>
      </c>
      <c r="L12" s="28">
        <f t="shared" si="4"/>
        <v>44257</v>
      </c>
      <c r="M12" s="29">
        <f t="shared" si="5"/>
        <v>-34285</v>
      </c>
    </row>
    <row r="13" spans="1:13" ht="12">
      <c r="A13" s="14" t="s">
        <v>24</v>
      </c>
      <c r="B13" s="15" t="s">
        <v>42</v>
      </c>
      <c r="C13" s="27">
        <v>58528</v>
      </c>
      <c r="D13" s="28">
        <v>59344</v>
      </c>
      <c r="E13" s="28">
        <v>21843</v>
      </c>
      <c r="F13" s="29">
        <f t="shared" si="0"/>
        <v>-22659</v>
      </c>
      <c r="G13" s="27">
        <v>186969</v>
      </c>
      <c r="H13" s="28">
        <v>190777</v>
      </c>
      <c r="I13" s="29">
        <f t="shared" si="1"/>
        <v>-3808</v>
      </c>
      <c r="J13" s="27">
        <f t="shared" si="2"/>
        <v>245497</v>
      </c>
      <c r="K13" s="28">
        <f t="shared" si="3"/>
        <v>250121</v>
      </c>
      <c r="L13" s="28">
        <f t="shared" si="4"/>
        <v>21843</v>
      </c>
      <c r="M13" s="29">
        <f t="shared" si="5"/>
        <v>-26467</v>
      </c>
    </row>
    <row r="14" spans="1:13" ht="12">
      <c r="A14" s="14" t="s">
        <v>25</v>
      </c>
      <c r="B14" s="15" t="s">
        <v>7</v>
      </c>
      <c r="C14" s="27">
        <v>3679</v>
      </c>
      <c r="D14" s="28">
        <v>2728</v>
      </c>
      <c r="E14" s="28">
        <v>1363</v>
      </c>
      <c r="F14" s="29">
        <f t="shared" si="0"/>
        <v>-412</v>
      </c>
      <c r="G14" s="27">
        <v>27921</v>
      </c>
      <c r="H14" s="28">
        <v>27364</v>
      </c>
      <c r="I14" s="29">
        <f t="shared" si="1"/>
        <v>557</v>
      </c>
      <c r="J14" s="27">
        <f t="shared" si="2"/>
        <v>31600</v>
      </c>
      <c r="K14" s="28">
        <f t="shared" si="3"/>
        <v>30092</v>
      </c>
      <c r="L14" s="28">
        <f t="shared" si="4"/>
        <v>1363</v>
      </c>
      <c r="M14" s="29">
        <f t="shared" si="5"/>
        <v>145</v>
      </c>
    </row>
    <row r="15" spans="1:13" ht="12">
      <c r="A15" s="14" t="s">
        <v>26</v>
      </c>
      <c r="B15" s="15" t="s">
        <v>8</v>
      </c>
      <c r="C15" s="27">
        <v>13878</v>
      </c>
      <c r="D15" s="28">
        <v>9170</v>
      </c>
      <c r="E15" s="28">
        <v>3384</v>
      </c>
      <c r="F15" s="29">
        <f t="shared" si="0"/>
        <v>1324</v>
      </c>
      <c r="G15" s="27">
        <v>88157</v>
      </c>
      <c r="H15" s="28">
        <v>86218</v>
      </c>
      <c r="I15" s="29">
        <f t="shared" si="1"/>
        <v>1939</v>
      </c>
      <c r="J15" s="27">
        <f t="shared" si="2"/>
        <v>102035</v>
      </c>
      <c r="K15" s="28">
        <f t="shared" si="3"/>
        <v>95388</v>
      </c>
      <c r="L15" s="28">
        <f t="shared" si="4"/>
        <v>3384</v>
      </c>
      <c r="M15" s="29">
        <f t="shared" si="5"/>
        <v>3263</v>
      </c>
    </row>
    <row r="16" spans="1:13" ht="12">
      <c r="A16" s="14" t="s">
        <v>27</v>
      </c>
      <c r="B16" s="15" t="s">
        <v>12</v>
      </c>
      <c r="C16" s="27">
        <v>73390</v>
      </c>
      <c r="D16" s="28">
        <v>69353</v>
      </c>
      <c r="E16" s="28">
        <v>40322</v>
      </c>
      <c r="F16" s="29">
        <f t="shared" si="0"/>
        <v>-36285</v>
      </c>
      <c r="G16" s="27">
        <v>254280</v>
      </c>
      <c r="H16" s="28">
        <v>255297</v>
      </c>
      <c r="I16" s="29">
        <f t="shared" si="1"/>
        <v>-1017</v>
      </c>
      <c r="J16" s="27">
        <f t="shared" si="2"/>
        <v>327670</v>
      </c>
      <c r="K16" s="28">
        <f t="shared" si="3"/>
        <v>324650</v>
      </c>
      <c r="L16" s="28">
        <f t="shared" si="4"/>
        <v>40322</v>
      </c>
      <c r="M16" s="29">
        <f t="shared" si="5"/>
        <v>-37302</v>
      </c>
    </row>
    <row r="17" spans="1:13" ht="12.75" customHeight="1">
      <c r="A17" s="14" t="s">
        <v>28</v>
      </c>
      <c r="B17" s="15" t="s">
        <v>13</v>
      </c>
      <c r="C17" s="27">
        <v>12232</v>
      </c>
      <c r="D17" s="28">
        <v>10137</v>
      </c>
      <c r="E17" s="28">
        <v>6554</v>
      </c>
      <c r="F17" s="29">
        <f t="shared" si="0"/>
        <v>-4459</v>
      </c>
      <c r="G17" s="27">
        <v>41346</v>
      </c>
      <c r="H17" s="28">
        <v>41977</v>
      </c>
      <c r="I17" s="29">
        <f t="shared" si="1"/>
        <v>-631</v>
      </c>
      <c r="J17" s="27">
        <f t="shared" si="2"/>
        <v>53578</v>
      </c>
      <c r="K17" s="28">
        <f t="shared" si="3"/>
        <v>52114</v>
      </c>
      <c r="L17" s="28">
        <f t="shared" si="4"/>
        <v>6554</v>
      </c>
      <c r="M17" s="29">
        <f t="shared" si="5"/>
        <v>-5090</v>
      </c>
    </row>
    <row r="18" spans="1:13" ht="12.75" customHeight="1">
      <c r="A18" s="14" t="s">
        <v>29</v>
      </c>
      <c r="B18" s="15" t="s">
        <v>34</v>
      </c>
      <c r="C18" s="27">
        <v>5551</v>
      </c>
      <c r="D18" s="28">
        <v>4747</v>
      </c>
      <c r="E18" s="28">
        <v>2273</v>
      </c>
      <c r="F18" s="29">
        <f t="shared" si="0"/>
        <v>-1469</v>
      </c>
      <c r="G18" s="27">
        <v>27357</v>
      </c>
      <c r="H18" s="28">
        <v>25632</v>
      </c>
      <c r="I18" s="29">
        <f t="shared" si="1"/>
        <v>1725</v>
      </c>
      <c r="J18" s="27">
        <f t="shared" si="2"/>
        <v>32908</v>
      </c>
      <c r="K18" s="28">
        <f t="shared" si="3"/>
        <v>30379</v>
      </c>
      <c r="L18" s="28">
        <f t="shared" si="4"/>
        <v>2273</v>
      </c>
      <c r="M18" s="29">
        <f t="shared" si="5"/>
        <v>256</v>
      </c>
    </row>
    <row r="19" spans="1:13" ht="12">
      <c r="A19" s="14" t="s">
        <v>30</v>
      </c>
      <c r="B19" s="15" t="s">
        <v>9</v>
      </c>
      <c r="C19" s="27">
        <v>17773</v>
      </c>
      <c r="D19" s="28">
        <v>14044</v>
      </c>
      <c r="E19" s="28">
        <v>2190</v>
      </c>
      <c r="F19" s="29">
        <f t="shared" si="0"/>
        <v>1539</v>
      </c>
      <c r="G19" s="27">
        <v>66882</v>
      </c>
      <c r="H19" s="28">
        <v>64725</v>
      </c>
      <c r="I19" s="29">
        <f t="shared" si="1"/>
        <v>2157</v>
      </c>
      <c r="J19" s="27">
        <f t="shared" si="2"/>
        <v>84655</v>
      </c>
      <c r="K19" s="28">
        <f t="shared" si="3"/>
        <v>78769</v>
      </c>
      <c r="L19" s="28">
        <f t="shared" si="4"/>
        <v>2190</v>
      </c>
      <c r="M19" s="29">
        <f t="shared" si="5"/>
        <v>3696</v>
      </c>
    </row>
    <row r="20" spans="1:13" ht="11.25" customHeight="1">
      <c r="A20" s="14" t="s">
        <v>31</v>
      </c>
      <c r="B20" s="15" t="s">
        <v>14</v>
      </c>
      <c r="C20" s="27">
        <v>3892</v>
      </c>
      <c r="D20" s="28">
        <v>3754</v>
      </c>
      <c r="E20" s="28">
        <v>1390</v>
      </c>
      <c r="F20" s="29">
        <f t="shared" si="0"/>
        <v>-1252</v>
      </c>
      <c r="G20" s="27">
        <v>11315</v>
      </c>
      <c r="H20" s="28">
        <v>11564</v>
      </c>
      <c r="I20" s="29">
        <f t="shared" si="1"/>
        <v>-249</v>
      </c>
      <c r="J20" s="27">
        <f t="shared" si="2"/>
        <v>15207</v>
      </c>
      <c r="K20" s="28">
        <f t="shared" si="3"/>
        <v>15318</v>
      </c>
      <c r="L20" s="28">
        <f t="shared" si="4"/>
        <v>1390</v>
      </c>
      <c r="M20" s="29">
        <f t="shared" si="5"/>
        <v>-1501</v>
      </c>
    </row>
    <row r="21" spans="1:13" ht="12">
      <c r="A21" s="14" t="s">
        <v>32</v>
      </c>
      <c r="B21" s="15" t="s">
        <v>43</v>
      </c>
      <c r="C21" s="27">
        <v>846</v>
      </c>
      <c r="D21" s="28">
        <v>181</v>
      </c>
      <c r="E21" s="28">
        <v>16</v>
      </c>
      <c r="F21" s="29">
        <f t="shared" si="0"/>
        <v>649</v>
      </c>
      <c r="G21" s="27">
        <v>2943</v>
      </c>
      <c r="H21" s="28">
        <v>2600</v>
      </c>
      <c r="I21" s="29">
        <f t="shared" si="1"/>
        <v>343</v>
      </c>
      <c r="J21" s="27">
        <f t="shared" si="2"/>
        <v>3789</v>
      </c>
      <c r="K21" s="28">
        <f t="shared" si="3"/>
        <v>2781</v>
      </c>
      <c r="L21" s="28">
        <f t="shared" si="4"/>
        <v>16</v>
      </c>
      <c r="M21" s="29">
        <f t="shared" si="5"/>
        <v>992</v>
      </c>
    </row>
    <row r="22" spans="1:13" ht="12">
      <c r="A22" s="16" t="s">
        <v>33</v>
      </c>
      <c r="B22" s="17" t="s">
        <v>44</v>
      </c>
      <c r="C22" s="30">
        <v>973</v>
      </c>
      <c r="D22" s="31">
        <v>518</v>
      </c>
      <c r="E22" s="31">
        <v>238</v>
      </c>
      <c r="F22" s="32">
        <f t="shared" si="0"/>
        <v>217</v>
      </c>
      <c r="G22" s="30">
        <v>3938</v>
      </c>
      <c r="H22" s="31">
        <v>2893</v>
      </c>
      <c r="I22" s="32">
        <f t="shared" si="1"/>
        <v>1045</v>
      </c>
      <c r="J22" s="30">
        <f t="shared" si="2"/>
        <v>4911</v>
      </c>
      <c r="K22" s="31">
        <f t="shared" si="3"/>
        <v>3411</v>
      </c>
      <c r="L22" s="31">
        <f t="shared" si="4"/>
        <v>238</v>
      </c>
      <c r="M22" s="32">
        <f t="shared" si="5"/>
        <v>1262</v>
      </c>
    </row>
    <row r="23" spans="4:12" ht="12.75">
      <c r="D23" s="34"/>
      <c r="E23" s="34"/>
      <c r="H23" s="34"/>
      <c r="K23" s="34"/>
      <c r="L23" s="34"/>
    </row>
    <row r="24" spans="4:12" ht="12.75">
      <c r="D24" s="34"/>
      <c r="E24" s="34"/>
      <c r="H24" s="34"/>
      <c r="K24" s="34"/>
      <c r="L24" s="34"/>
    </row>
    <row r="25" spans="4:12" ht="12.75">
      <c r="D25" s="34"/>
      <c r="E25" s="34"/>
      <c r="H25" s="34"/>
      <c r="K25" s="34"/>
      <c r="L25" s="34"/>
    </row>
    <row r="26" spans="4:12" ht="12.75">
      <c r="D26" s="34"/>
      <c r="E26" s="34"/>
      <c r="H26" s="34"/>
      <c r="K26" s="34"/>
      <c r="L26" s="34"/>
    </row>
    <row r="27" spans="4:12" ht="12.75">
      <c r="D27" s="34"/>
      <c r="E27" s="34"/>
      <c r="H27" s="34"/>
      <c r="K27" s="34"/>
      <c r="L27" s="34"/>
    </row>
    <row r="28" spans="4:12" ht="12.75">
      <c r="D28" s="34"/>
      <c r="E28" s="34"/>
      <c r="H28" s="34"/>
      <c r="K28" s="34"/>
      <c r="L28" s="34"/>
    </row>
    <row r="29" spans="4:12" ht="12.75">
      <c r="D29" s="34"/>
      <c r="E29" s="34"/>
      <c r="H29" s="34"/>
      <c r="K29" s="34"/>
      <c r="L29" s="34"/>
    </row>
  </sheetData>
  <mergeCells count="3">
    <mergeCell ref="C1:F1"/>
    <mergeCell ref="G1:I1"/>
    <mergeCell ref="J1:M1"/>
  </mergeCells>
  <conditionalFormatting sqref="M3:M22 F3:F22 I3:I22">
    <cfRule type="cellIs" priority="1" dxfId="0" operator="less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r:id="rId1"/>
  <headerFooter alignWithMargins="0">
    <oddFooter>&amp;R&amp;9&amp;A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3.28125" style="5" bestFit="1" customWidth="1"/>
    <col min="2" max="2" width="25.140625" style="5" bestFit="1" customWidth="1"/>
    <col min="3" max="4" width="10.7109375" style="33" customWidth="1"/>
    <col min="5" max="5" width="11.140625" style="33" bestFit="1" customWidth="1"/>
    <col min="6" max="11" width="10.7109375" style="33" customWidth="1"/>
    <col min="12" max="12" width="11.140625" style="33" bestFit="1" customWidth="1"/>
    <col min="13" max="13" width="10.7109375" style="33" customWidth="1"/>
    <col min="14" max="14" width="10.421875" style="20" hidden="1" customWidth="1"/>
    <col min="15" max="16384" width="11.57421875" style="20" customWidth="1"/>
  </cols>
  <sheetData>
    <row r="1" spans="1:13" s="19" customFormat="1" ht="15" customHeight="1">
      <c r="A1" s="6"/>
      <c r="B1" s="18" t="s">
        <v>73</v>
      </c>
      <c r="C1" s="48" t="s">
        <v>50</v>
      </c>
      <c r="D1" s="49"/>
      <c r="E1" s="49"/>
      <c r="F1" s="50"/>
      <c r="G1" s="48" t="s">
        <v>51</v>
      </c>
      <c r="H1" s="49"/>
      <c r="I1" s="50"/>
      <c r="J1" s="48" t="s">
        <v>67</v>
      </c>
      <c r="K1" s="49"/>
      <c r="L1" s="49"/>
      <c r="M1" s="50"/>
    </row>
    <row r="2" spans="1:14" ht="22.5" customHeight="1">
      <c r="A2" s="9" t="s">
        <v>48</v>
      </c>
      <c r="B2" s="8" t="s">
        <v>47</v>
      </c>
      <c r="C2" s="7" t="s">
        <v>53</v>
      </c>
      <c r="D2" s="7" t="s">
        <v>54</v>
      </c>
      <c r="E2" s="7" t="s">
        <v>55</v>
      </c>
      <c r="F2" s="7" t="s">
        <v>49</v>
      </c>
      <c r="G2" s="7" t="s">
        <v>53</v>
      </c>
      <c r="H2" s="7" t="s">
        <v>54</v>
      </c>
      <c r="I2" s="7" t="s">
        <v>49</v>
      </c>
      <c r="J2" s="7" t="s">
        <v>53</v>
      </c>
      <c r="K2" s="7" t="s">
        <v>54</v>
      </c>
      <c r="L2" s="7" t="s">
        <v>55</v>
      </c>
      <c r="M2" s="7" t="s">
        <v>49</v>
      </c>
      <c r="N2" s="7" t="s">
        <v>74</v>
      </c>
    </row>
    <row r="3" spans="1:14" ht="12">
      <c r="A3" s="10"/>
      <c r="B3" s="11" t="s">
        <v>46</v>
      </c>
      <c r="C3" s="36">
        <f>+mig_aut!C3*1000/mig_aut_tasas!$N3</f>
        <v>9.877346160274538</v>
      </c>
      <c r="D3" s="37">
        <f>+mig_aut!D3*1000/mig_aut_tasas!$N3</f>
        <v>7.952909411960788</v>
      </c>
      <c r="E3" s="37">
        <f>+mig_aut!E3*1000/mig_aut_tasas!$N3</f>
        <v>3.477486488971286</v>
      </c>
      <c r="F3" s="38">
        <f>+mig_aut!F3*1000/mig_aut_tasas!$N3</f>
        <v>-1.5530497406575368</v>
      </c>
      <c r="G3" s="36">
        <f>+mig_aut!G3*1000/mig_aut_tasas!$N3</f>
        <v>35.75836097681482</v>
      </c>
      <c r="H3" s="37">
        <f>+mig_aut!H3*1000/mig_aut_tasas!$N3</f>
        <v>35.75836097681482</v>
      </c>
      <c r="I3" s="38">
        <f>+mig_aut!I3*1000/mig_aut_tasas!$N3</f>
        <v>0</v>
      </c>
      <c r="J3" s="36">
        <f>+mig_aut!J3*1000/mig_aut_tasas!$N3</f>
        <v>45.63570713708936</v>
      </c>
      <c r="K3" s="37">
        <f>+mig_aut!K3*1000/mig_aut_tasas!$N3</f>
        <v>43.71127038877561</v>
      </c>
      <c r="L3" s="37">
        <f>+mig_aut!L3*1000/mig_aut_tasas!$N3</f>
        <v>3.477486488971286</v>
      </c>
      <c r="M3" s="38">
        <f>+mig_aut!M3*1000/mig_aut_tasas!$N3</f>
        <v>-1.5530497406575368</v>
      </c>
      <c r="N3" s="23">
        <f>+SUM(N4:N22)</f>
        <v>47021031</v>
      </c>
    </row>
    <row r="4" spans="1:14" ht="11.25" customHeight="1">
      <c r="A4" s="12" t="s">
        <v>15</v>
      </c>
      <c r="B4" s="13" t="s">
        <v>1</v>
      </c>
      <c r="C4" s="39">
        <f>+mig_aut!C4*1000/mig_aut_tasas!$N4</f>
        <v>7.115778030635619</v>
      </c>
      <c r="D4" s="40">
        <f>+mig_aut!D4*1000/mig_aut_tasas!$N4</f>
        <v>3.7325401162946967</v>
      </c>
      <c r="E4" s="40">
        <f>+mig_aut!E4*1000/mig_aut_tasas!$N4</f>
        <v>1.8651351843721908</v>
      </c>
      <c r="F4" s="41">
        <f>+mig_aut!F4*1000/mig_aut_tasas!$N4</f>
        <v>1.5181027299687313</v>
      </c>
      <c r="G4" s="39">
        <f>+mig_aut!G4*1000/mig_aut_tasas!$N4</f>
        <v>28.702630219299426</v>
      </c>
      <c r="H4" s="40">
        <f>+mig_aut!H4*1000/mig_aut_tasas!$N4</f>
        <v>28.572537846547146</v>
      </c>
      <c r="I4" s="41">
        <f>+mig_aut!I4*1000/mig_aut_tasas!$N4</f>
        <v>0.13009237275227797</v>
      </c>
      <c r="J4" s="39">
        <f>+mig_aut!J4*1000/mig_aut_tasas!$N4</f>
        <v>35.81840824993505</v>
      </c>
      <c r="K4" s="40">
        <f>+mig_aut!K4*1000/mig_aut_tasas!$N4</f>
        <v>32.30507796284184</v>
      </c>
      <c r="L4" s="40">
        <f>+mig_aut!L4*1000/mig_aut_tasas!$N4</f>
        <v>1.8651351843721908</v>
      </c>
      <c r="M4" s="41">
        <f>+mig_aut!M4*1000/mig_aut_tasas!$N4</f>
        <v>1.648195102721009</v>
      </c>
      <c r="N4" s="26">
        <v>8370975</v>
      </c>
    </row>
    <row r="5" spans="1:14" ht="11.25" customHeight="1">
      <c r="A5" s="14" t="s">
        <v>16</v>
      </c>
      <c r="B5" s="15" t="s">
        <v>2</v>
      </c>
      <c r="C5" s="42">
        <f>+mig_aut!C5*1000/mig_aut_tasas!$N5</f>
        <v>8.767755800444661</v>
      </c>
      <c r="D5" s="43">
        <f>+mig_aut!D5*1000/mig_aut_tasas!$N5</f>
        <v>5.8080536265074105</v>
      </c>
      <c r="E5" s="43">
        <f>+mig_aut!E5*1000/mig_aut_tasas!$N5</f>
        <v>1.0318500180017</v>
      </c>
      <c r="F5" s="44">
        <f>+mig_aut!F5*1000/mig_aut_tasas!$N5</f>
        <v>1.9278521559355501</v>
      </c>
      <c r="G5" s="42">
        <f>+mig_aut!G5*1000/mig_aut_tasas!$N5</f>
        <v>28.427839165018057</v>
      </c>
      <c r="H5" s="43">
        <f>+mig_aut!H5*1000/mig_aut_tasas!$N5</f>
        <v>29.6519547619136</v>
      </c>
      <c r="I5" s="44">
        <f>+mig_aut!I5*1000/mig_aut_tasas!$N5</f>
        <v>-1.224115596895542</v>
      </c>
      <c r="J5" s="42">
        <f>+mig_aut!J5*1000/mig_aut_tasas!$N5</f>
        <v>37.19559496546272</v>
      </c>
      <c r="K5" s="43">
        <f>+mig_aut!K5*1000/mig_aut_tasas!$N5</f>
        <v>35.46000838842101</v>
      </c>
      <c r="L5" s="43">
        <f>+mig_aut!L5*1000/mig_aut_tasas!$N5</f>
        <v>1.0318500180017</v>
      </c>
      <c r="M5" s="44">
        <f>+mig_aut!M5*1000/mig_aut_tasas!$N5</f>
        <v>0.7037365590400083</v>
      </c>
      <c r="N5" s="29">
        <v>1347095</v>
      </c>
    </row>
    <row r="6" spans="1:14" ht="11.25" customHeight="1">
      <c r="A6" s="14" t="s">
        <v>17</v>
      </c>
      <c r="B6" s="15" t="s">
        <v>11</v>
      </c>
      <c r="C6" s="42">
        <f>+mig_aut!C6*1000/mig_aut_tasas!$N6</f>
        <v>5.681791982411437</v>
      </c>
      <c r="D6" s="43">
        <f>+mig_aut!D6*1000/mig_aut_tasas!$N6</f>
        <v>3.2775667433030753</v>
      </c>
      <c r="E6" s="43">
        <f>+mig_aut!E6*1000/mig_aut_tasas!$N6</f>
        <v>1.2911067643850043</v>
      </c>
      <c r="F6" s="44">
        <f>+mig_aut!F6*1000/mig_aut_tasas!$N6</f>
        <v>1.1131184747233573</v>
      </c>
      <c r="G6" s="42">
        <f>+mig_aut!G6*1000/mig_aut_tasas!$N6</f>
        <v>26.37270010079855</v>
      </c>
      <c r="H6" s="43">
        <f>+mig_aut!H6*1000/mig_aut_tasas!$N6</f>
        <v>26.603254880153013</v>
      </c>
      <c r="I6" s="44">
        <f>+mig_aut!I6*1000/mig_aut_tasas!$N6</f>
        <v>-0.23055477935446506</v>
      </c>
      <c r="J6" s="42">
        <f>+mig_aut!J6*1000/mig_aut_tasas!$N6</f>
        <v>32.054492083209986</v>
      </c>
      <c r="K6" s="43">
        <f>+mig_aut!K6*1000/mig_aut_tasas!$N6</f>
        <v>29.88082162345609</v>
      </c>
      <c r="L6" s="43">
        <f>+mig_aut!L6*1000/mig_aut_tasas!$N6</f>
        <v>1.2911067643850043</v>
      </c>
      <c r="M6" s="44">
        <f>+mig_aut!M6*1000/mig_aut_tasas!$N6</f>
        <v>0.8825636953688922</v>
      </c>
      <c r="N6" s="29">
        <v>1084341</v>
      </c>
    </row>
    <row r="7" spans="1:14" ht="11.25" customHeight="1">
      <c r="A7" s="14" t="s">
        <v>18</v>
      </c>
      <c r="B7" s="15" t="s">
        <v>10</v>
      </c>
      <c r="C7" s="42">
        <f>+mig_aut!C7*1000/mig_aut_tasas!$N7</f>
        <v>12.362020127498871</v>
      </c>
      <c r="D7" s="43">
        <f>+mig_aut!D7*1000/mig_aut_tasas!$N7</f>
        <v>8.490582243643816</v>
      </c>
      <c r="E7" s="43">
        <f>+mig_aut!E7*1000/mig_aut_tasas!$N7</f>
        <v>3.563133278905365</v>
      </c>
      <c r="F7" s="44">
        <f>+mig_aut!F7*1000/mig_aut_tasas!$N7</f>
        <v>0.3083046049496903</v>
      </c>
      <c r="G7" s="42">
        <f>+mig_aut!G7*1000/mig_aut_tasas!$N7</f>
        <v>47.84236503084402</v>
      </c>
      <c r="H7" s="43">
        <f>+mig_aut!H7*1000/mig_aut_tasas!$N7</f>
        <v>48.969801518739224</v>
      </c>
      <c r="I7" s="44">
        <f>+mig_aut!I7*1000/mig_aut_tasas!$N7</f>
        <v>-1.1274364878952017</v>
      </c>
      <c r="J7" s="42">
        <f>+mig_aut!J7*1000/mig_aut_tasas!$N7</f>
        <v>60.204385158342895</v>
      </c>
      <c r="K7" s="43">
        <f>+mig_aut!K7*1000/mig_aut_tasas!$N7</f>
        <v>57.46038376238304</v>
      </c>
      <c r="L7" s="43">
        <f>+mig_aut!L7*1000/mig_aut_tasas!$N7</f>
        <v>3.563133278905365</v>
      </c>
      <c r="M7" s="44">
        <f>+mig_aut!M7*1000/mig_aut_tasas!$N7</f>
        <v>-0.8191318829455114</v>
      </c>
      <c r="N7" s="29">
        <v>1106049</v>
      </c>
    </row>
    <row r="8" spans="1:14" ht="11.25" customHeight="1">
      <c r="A8" s="14" t="s">
        <v>19</v>
      </c>
      <c r="B8" s="15" t="s">
        <v>3</v>
      </c>
      <c r="C8" s="42">
        <f>+mig_aut!C8*1000/mig_aut_tasas!$N8</f>
        <v>11.205941509139167</v>
      </c>
      <c r="D8" s="43">
        <f>+mig_aut!D8*1000/mig_aut_tasas!$N8</f>
        <v>4.455943043229728</v>
      </c>
      <c r="E8" s="43">
        <f>+mig_aut!E8*1000/mig_aut_tasas!$N8</f>
        <v>2.3214330388351487</v>
      </c>
      <c r="F8" s="44">
        <f>+mig_aut!F8*1000/mig_aut_tasas!$N8</f>
        <v>4.428565427074291</v>
      </c>
      <c r="G8" s="42">
        <f>+mig_aut!G8*1000/mig_aut_tasas!$N8</f>
        <v>40.32770062482329</v>
      </c>
      <c r="H8" s="43">
        <f>+mig_aut!H8*1000/mig_aut_tasas!$N8</f>
        <v>42.532070753200706</v>
      </c>
      <c r="I8" s="44">
        <f>+mig_aut!I8*1000/mig_aut_tasas!$N8</f>
        <v>-2.2043701283774184</v>
      </c>
      <c r="J8" s="42">
        <f>+mig_aut!J8*1000/mig_aut_tasas!$N8</f>
        <v>51.53364213396245</v>
      </c>
      <c r="K8" s="43">
        <f>+mig_aut!K8*1000/mig_aut_tasas!$N8</f>
        <v>46.98801379643043</v>
      </c>
      <c r="L8" s="43">
        <f>+mig_aut!L8*1000/mig_aut_tasas!$N8</f>
        <v>2.3214330388351487</v>
      </c>
      <c r="M8" s="44">
        <f>+mig_aut!M8*1000/mig_aut_tasas!$N8</f>
        <v>2.2241952986968725</v>
      </c>
      <c r="N8" s="29">
        <v>2118519</v>
      </c>
    </row>
    <row r="9" spans="1:14" ht="11.25" customHeight="1">
      <c r="A9" s="14" t="s">
        <v>20</v>
      </c>
      <c r="B9" s="15" t="s">
        <v>0</v>
      </c>
      <c r="C9" s="42">
        <f>+mig_aut!C9*1000/mig_aut_tasas!$N9</f>
        <v>6.07513718868721</v>
      </c>
      <c r="D9" s="43">
        <f>+mig_aut!D9*1000/mig_aut_tasas!$N9</f>
        <v>4.371464753060363</v>
      </c>
      <c r="E9" s="43">
        <f>+mig_aut!E9*1000/mig_aut_tasas!$N9</f>
        <v>2.5175179400590966</v>
      </c>
      <c r="F9" s="44">
        <f>+mig_aut!F9*1000/mig_aut_tasas!$N9</f>
        <v>-0.8138455044322499</v>
      </c>
      <c r="G9" s="42">
        <f>+mig_aut!G9*1000/mig_aut_tasas!$N9</f>
        <v>40.29379485014774</v>
      </c>
      <c r="H9" s="43">
        <f>+mig_aut!H9*1000/mig_aut_tasas!$N9</f>
        <v>39.77036724356268</v>
      </c>
      <c r="I9" s="44">
        <f>+mig_aut!I9*1000/mig_aut_tasas!$N9</f>
        <v>0.5234276065850569</v>
      </c>
      <c r="J9" s="42">
        <f>+mig_aut!J9*1000/mig_aut_tasas!$N9</f>
        <v>46.36893203883495</v>
      </c>
      <c r="K9" s="43">
        <f>+mig_aut!K9*1000/mig_aut_tasas!$N9</f>
        <v>44.14183199662305</v>
      </c>
      <c r="L9" s="43">
        <f>+mig_aut!L9*1000/mig_aut_tasas!$N9</f>
        <v>2.5175179400590966</v>
      </c>
      <c r="M9" s="44">
        <f>+mig_aut!M9*1000/mig_aut_tasas!$N9</f>
        <v>-0.2904178978471929</v>
      </c>
      <c r="N9" s="29">
        <v>592250</v>
      </c>
    </row>
    <row r="10" spans="1:14" ht="11.25" customHeight="1">
      <c r="A10" s="14" t="s">
        <v>21</v>
      </c>
      <c r="B10" s="15" t="s">
        <v>5</v>
      </c>
      <c r="C10" s="42">
        <f>+mig_aut!C10*1000/mig_aut_tasas!$N10</f>
        <v>5.577228498367855</v>
      </c>
      <c r="D10" s="43">
        <f>+mig_aut!D10*1000/mig_aut_tasas!$N10</f>
        <v>3.968720636526842</v>
      </c>
      <c r="E10" s="43">
        <f>+mig_aut!E10*1000/mig_aut_tasas!$N10</f>
        <v>2.0757838887445472</v>
      </c>
      <c r="F10" s="44">
        <f>+mig_aut!F10*1000/mig_aut_tasas!$N10</f>
        <v>-0.4672760269035345</v>
      </c>
      <c r="G10" s="42">
        <f>+mig_aut!G10*1000/mig_aut_tasas!$N10</f>
        <v>34.84878971211343</v>
      </c>
      <c r="H10" s="43">
        <f>+mig_aut!H10*1000/mig_aut_tasas!$N10</f>
        <v>35.48328491921321</v>
      </c>
      <c r="I10" s="44">
        <f>+mig_aut!I10*1000/mig_aut_tasas!$N10</f>
        <v>-0.6344952070997826</v>
      </c>
      <c r="J10" s="42">
        <f>+mig_aut!J10*1000/mig_aut_tasas!$N10</f>
        <v>40.42601821048128</v>
      </c>
      <c r="K10" s="43">
        <f>+mig_aut!K10*1000/mig_aut_tasas!$N10</f>
        <v>39.45200555574005</v>
      </c>
      <c r="L10" s="43">
        <f>+mig_aut!L10*1000/mig_aut_tasas!$N10</f>
        <v>2.0757838887445472</v>
      </c>
      <c r="M10" s="44">
        <f>+mig_aut!M10*1000/mig_aut_tasas!$N10</f>
        <v>-1.101771234003317</v>
      </c>
      <c r="N10" s="29">
        <v>2559515</v>
      </c>
    </row>
    <row r="11" spans="1:14" ht="11.25" customHeight="1">
      <c r="A11" s="14" t="s">
        <v>22</v>
      </c>
      <c r="B11" s="15" t="s">
        <v>4</v>
      </c>
      <c r="C11" s="42">
        <f>+mig_aut!C11*1000/mig_aut_tasas!$N11</f>
        <v>7.807477507573725</v>
      </c>
      <c r="D11" s="43">
        <f>+mig_aut!D11*1000/mig_aut_tasas!$N11</f>
        <v>5.735872506937517</v>
      </c>
      <c r="E11" s="43">
        <f>+mig_aut!E11*1000/mig_aut_tasas!$N11</f>
        <v>2.6777889345697834</v>
      </c>
      <c r="F11" s="44">
        <f>+mig_aut!F11*1000/mig_aut_tasas!$N11</f>
        <v>-0.6061839339335762</v>
      </c>
      <c r="G11" s="42">
        <f>+mig_aut!G11*1000/mig_aut_tasas!$N11</f>
        <v>42.28180595156343</v>
      </c>
      <c r="H11" s="43">
        <f>+mig_aut!H11*1000/mig_aut_tasas!$N11</f>
        <v>39.05978584360359</v>
      </c>
      <c r="I11" s="44">
        <f>+mig_aut!I11*1000/mig_aut_tasas!$N11</f>
        <v>3.2220201079598336</v>
      </c>
      <c r="J11" s="42">
        <f>+mig_aut!J11*1000/mig_aut_tasas!$N11</f>
        <v>50.08928345913715</v>
      </c>
      <c r="K11" s="43">
        <f>+mig_aut!K11*1000/mig_aut_tasas!$N11</f>
        <v>44.79565835054111</v>
      </c>
      <c r="L11" s="43">
        <f>+mig_aut!L11*1000/mig_aut_tasas!$N11</f>
        <v>2.6777889345697834</v>
      </c>
      <c r="M11" s="44">
        <f>+mig_aut!M11*1000/mig_aut_tasas!$N11</f>
        <v>2.6158361740262577</v>
      </c>
      <c r="N11" s="29">
        <v>2098373</v>
      </c>
    </row>
    <row r="12" spans="1:14" ht="11.25" customHeight="1">
      <c r="A12" s="14" t="s">
        <v>23</v>
      </c>
      <c r="B12" s="15" t="s">
        <v>6</v>
      </c>
      <c r="C12" s="42">
        <f>+mig_aut!C12*1000/mig_aut_tasas!$N12</f>
        <v>16.571843201243386</v>
      </c>
      <c r="D12" s="43">
        <f>+mig_aut!D12*1000/mig_aut_tasas!$N12</f>
        <v>15.140472774210998</v>
      </c>
      <c r="E12" s="43">
        <f>+mig_aut!E12*1000/mig_aut_tasas!$N12</f>
        <v>5.891208126957352</v>
      </c>
      <c r="F12" s="44">
        <f>+mig_aut!F12*1000/mig_aut_tasas!$N12</f>
        <v>-4.459837699924964</v>
      </c>
      <c r="G12" s="42">
        <f>+mig_aut!G12*1000/mig_aut_tasas!$N12</f>
        <v>42.994624473918456</v>
      </c>
      <c r="H12" s="43">
        <f>+mig_aut!H12*1000/mig_aut_tasas!$N12</f>
        <v>43.098586187255414</v>
      </c>
      <c r="I12" s="44">
        <f>+mig_aut!I12*1000/mig_aut_tasas!$N12</f>
        <v>-0.10396171333695668</v>
      </c>
      <c r="J12" s="42">
        <f>+mig_aut!J12*1000/mig_aut_tasas!$N12</f>
        <v>59.566467675161846</v>
      </c>
      <c r="K12" s="43">
        <f>+mig_aut!K12*1000/mig_aut_tasas!$N12</f>
        <v>58.23905896146641</v>
      </c>
      <c r="L12" s="43">
        <f>+mig_aut!L12*1000/mig_aut_tasas!$N12</f>
        <v>5.891208126957352</v>
      </c>
      <c r="M12" s="44">
        <f>+mig_aut!M12*1000/mig_aut_tasas!$N12</f>
        <v>-4.56379941326192</v>
      </c>
      <c r="N12" s="29">
        <v>7512381</v>
      </c>
    </row>
    <row r="13" spans="1:14" ht="12">
      <c r="A13" s="14" t="s">
        <v>24</v>
      </c>
      <c r="B13" s="15" t="s">
        <v>42</v>
      </c>
      <c r="C13" s="42">
        <f>+mig_aut!C13*1000/mig_aut_tasas!$N13</f>
        <v>11.449797777884722</v>
      </c>
      <c r="D13" s="43">
        <f>+mig_aut!D13*1000/mig_aut_tasas!$N13</f>
        <v>11.609431371835548</v>
      </c>
      <c r="E13" s="43">
        <f>+mig_aut!E13*1000/mig_aut_tasas!$N13</f>
        <v>4.273133079249863</v>
      </c>
      <c r="F13" s="44">
        <f>+mig_aut!F13*1000/mig_aut_tasas!$N13</f>
        <v>-4.432766673200689</v>
      </c>
      <c r="G13" s="42">
        <f>+mig_aut!G13*1000/mig_aut_tasas!$N13</f>
        <v>36.57663410219602</v>
      </c>
      <c r="H13" s="43">
        <f>+mig_aut!H13*1000/mig_aut_tasas!$N13</f>
        <v>37.32159087396654</v>
      </c>
      <c r="I13" s="44">
        <f>+mig_aut!I13*1000/mig_aut_tasas!$N13</f>
        <v>-0.7449567717705204</v>
      </c>
      <c r="J13" s="42">
        <f>+mig_aut!J13*1000/mig_aut_tasas!$N13</f>
        <v>48.02643188008074</v>
      </c>
      <c r="K13" s="43">
        <f>+mig_aut!K13*1000/mig_aut_tasas!$N13</f>
        <v>48.93102224580208</v>
      </c>
      <c r="L13" s="43">
        <f>+mig_aut!L13*1000/mig_aut_tasas!$N13</f>
        <v>4.273133079249863</v>
      </c>
      <c r="M13" s="44">
        <f>+mig_aut!M13*1000/mig_aut_tasas!$N13</f>
        <v>-5.1777234449712095</v>
      </c>
      <c r="N13" s="29">
        <v>5111706</v>
      </c>
    </row>
    <row r="14" spans="1:14" ht="12">
      <c r="A14" s="14" t="s">
        <v>25</v>
      </c>
      <c r="B14" s="15" t="s">
        <v>7</v>
      </c>
      <c r="C14" s="42">
        <f>+mig_aut!C14*1000/mig_aut_tasas!$N14</f>
        <v>3.3227362222503207</v>
      </c>
      <c r="D14" s="43">
        <f>+mig_aut!D14*1000/mig_aut_tasas!$N14</f>
        <v>2.463828326800455</v>
      </c>
      <c r="E14" s="43">
        <f>+mig_aut!E14*1000/mig_aut_tasas!$N14</f>
        <v>1.2310110005238344</v>
      </c>
      <c r="F14" s="44">
        <f>+mig_aut!F14*1000/mig_aut_tasas!$N14</f>
        <v>-0.37210310507396904</v>
      </c>
      <c r="G14" s="42">
        <f>+mig_aut!G14*1000/mig_aut_tasas!$N14</f>
        <v>25.21721067177255</v>
      </c>
      <c r="H14" s="43">
        <f>+mig_aut!H14*1000/mig_aut_tasas!$N14</f>
        <v>24.714148949621574</v>
      </c>
      <c r="I14" s="44">
        <f>+mig_aut!I14*1000/mig_aut_tasas!$N14</f>
        <v>0.5030617221509727</v>
      </c>
      <c r="J14" s="42">
        <f>+mig_aut!J14*1000/mig_aut_tasas!$N14</f>
        <v>28.53994689402287</v>
      </c>
      <c r="K14" s="43">
        <f>+mig_aut!K14*1000/mig_aut_tasas!$N14</f>
        <v>27.17797727642203</v>
      </c>
      <c r="L14" s="43">
        <f>+mig_aut!L14*1000/mig_aut_tasas!$N14</f>
        <v>1.2310110005238344</v>
      </c>
      <c r="M14" s="44">
        <f>+mig_aut!M14*1000/mig_aut_tasas!$N14</f>
        <v>0.13095861707700368</v>
      </c>
      <c r="N14" s="29">
        <v>1107220</v>
      </c>
    </row>
    <row r="15" spans="1:14" ht="12">
      <c r="A15" s="14" t="s">
        <v>26</v>
      </c>
      <c r="B15" s="15" t="s">
        <v>8</v>
      </c>
      <c r="C15" s="42">
        <f>+mig_aut!C15*1000/mig_aut_tasas!$N15</f>
        <v>4.960586605987233</v>
      </c>
      <c r="D15" s="43">
        <f>+mig_aut!D15*1000/mig_aut_tasas!$N15</f>
        <v>3.277747454741528</v>
      </c>
      <c r="E15" s="43">
        <f>+mig_aut!E15*1000/mig_aut_tasas!$N15</f>
        <v>1.2095853202666664</v>
      </c>
      <c r="F15" s="44">
        <f>+mig_aut!F15*1000/mig_aut_tasas!$N15</f>
        <v>0.4732538309790385</v>
      </c>
      <c r="G15" s="42">
        <f>+mig_aut!G15*1000/mig_aut_tasas!$N15</f>
        <v>31.511055874334666</v>
      </c>
      <c r="H15" s="43">
        <f>+mig_aut!H15*1000/mig_aut_tasas!$N15</f>
        <v>30.817974923980923</v>
      </c>
      <c r="I15" s="44">
        <f>+mig_aut!I15*1000/mig_aut_tasas!$N15</f>
        <v>0.693080950353743</v>
      </c>
      <c r="J15" s="42">
        <f>+mig_aut!J15*1000/mig_aut_tasas!$N15</f>
        <v>36.4716424803219</v>
      </c>
      <c r="K15" s="43">
        <f>+mig_aut!K15*1000/mig_aut_tasas!$N15</f>
        <v>34.09572237872245</v>
      </c>
      <c r="L15" s="43">
        <f>+mig_aut!L15*1000/mig_aut_tasas!$N15</f>
        <v>1.2095853202666664</v>
      </c>
      <c r="M15" s="44">
        <f>+mig_aut!M15*1000/mig_aut_tasas!$N15</f>
        <v>1.1663347813327813</v>
      </c>
      <c r="N15" s="29">
        <v>2797653</v>
      </c>
    </row>
    <row r="16" spans="1:14" ht="12">
      <c r="A16" s="14" t="s">
        <v>27</v>
      </c>
      <c r="B16" s="15" t="s">
        <v>12</v>
      </c>
      <c r="C16" s="42">
        <f>+mig_aut!C16*1000/mig_aut_tasas!$N16</f>
        <v>11.362995929201677</v>
      </c>
      <c r="D16" s="43">
        <f>+mig_aut!D16*1000/mig_aut_tasas!$N16</f>
        <v>10.737945996428994</v>
      </c>
      <c r="E16" s="43">
        <f>+mig_aut!E16*1000/mig_aut_tasas!$N16</f>
        <v>6.243067473188036</v>
      </c>
      <c r="F16" s="44">
        <f>+mig_aut!F16*1000/mig_aut_tasas!$N16</f>
        <v>-5.618017540415354</v>
      </c>
      <c r="G16" s="42">
        <f>+mig_aut!G16*1000/mig_aut_tasas!$N16</f>
        <v>39.370249419231534</v>
      </c>
      <c r="H16" s="43">
        <f>+mig_aut!H16*1000/mig_aut_tasas!$N16</f>
        <v>39.527711837272115</v>
      </c>
      <c r="I16" s="44">
        <f>+mig_aut!I16*1000/mig_aut_tasas!$N16</f>
        <v>-0.15746241804057917</v>
      </c>
      <c r="J16" s="42">
        <f>+mig_aut!J16*1000/mig_aut_tasas!$N16</f>
        <v>50.73324534843321</v>
      </c>
      <c r="K16" s="43">
        <f>+mig_aut!K16*1000/mig_aut_tasas!$N16</f>
        <v>50.265657833701106</v>
      </c>
      <c r="L16" s="43">
        <f>+mig_aut!L16*1000/mig_aut_tasas!$N16</f>
        <v>6.243067473188036</v>
      </c>
      <c r="M16" s="44">
        <f>+mig_aut!M16*1000/mig_aut_tasas!$N16</f>
        <v>-5.775479958455933</v>
      </c>
      <c r="N16" s="29">
        <v>6458684</v>
      </c>
    </row>
    <row r="17" spans="1:14" ht="12.75" customHeight="1">
      <c r="A17" s="14" t="s">
        <v>28</v>
      </c>
      <c r="B17" s="15" t="s">
        <v>13</v>
      </c>
      <c r="C17" s="42">
        <f>+mig_aut!C17*1000/mig_aut_tasas!$N17</f>
        <v>8.36674124594129</v>
      </c>
      <c r="D17" s="43">
        <f>+mig_aut!D17*1000/mig_aut_tasas!$N17</f>
        <v>6.933752126398533</v>
      </c>
      <c r="E17" s="43">
        <f>+mig_aut!E17*1000/mig_aut_tasas!$N17</f>
        <v>4.482964529586266</v>
      </c>
      <c r="F17" s="44">
        <f>+mig_aut!F17*1000/mig_aut_tasas!$N17</f>
        <v>-3.0499754100435097</v>
      </c>
      <c r="G17" s="42">
        <f>+mig_aut!G17*1000/mig_aut_tasas!$N17</f>
        <v>28.280843979291085</v>
      </c>
      <c r="H17" s="43">
        <f>+mig_aut!H17*1000/mig_aut_tasas!$N17</f>
        <v>28.71245072603642</v>
      </c>
      <c r="I17" s="44">
        <f>+mig_aut!I17*1000/mig_aut_tasas!$N17</f>
        <v>-0.4316067467453363</v>
      </c>
      <c r="J17" s="42">
        <f>+mig_aut!J17*1000/mig_aut_tasas!$N17</f>
        <v>36.647585225232376</v>
      </c>
      <c r="K17" s="43">
        <f>+mig_aut!K17*1000/mig_aut_tasas!$N17</f>
        <v>35.64620285243495</v>
      </c>
      <c r="L17" s="43">
        <f>+mig_aut!L17*1000/mig_aut_tasas!$N17</f>
        <v>4.482964529586266</v>
      </c>
      <c r="M17" s="44">
        <f>+mig_aut!M17*1000/mig_aut_tasas!$N17</f>
        <v>-3.481582156788846</v>
      </c>
      <c r="N17" s="29">
        <v>1461979</v>
      </c>
    </row>
    <row r="18" spans="1:14" ht="12.75" customHeight="1">
      <c r="A18" s="14" t="s">
        <v>29</v>
      </c>
      <c r="B18" s="15" t="s">
        <v>34</v>
      </c>
      <c r="C18" s="42">
        <f>+mig_aut!C18*1000/mig_aut_tasas!$N18</f>
        <v>8.715325533344638</v>
      </c>
      <c r="D18" s="43">
        <f>+mig_aut!D18*1000/mig_aut_tasas!$N18</f>
        <v>7.453008522209871</v>
      </c>
      <c r="E18" s="43">
        <f>+mig_aut!E18*1000/mig_aut_tasas!$N18</f>
        <v>3.5687146347130896</v>
      </c>
      <c r="F18" s="44">
        <f>+mig_aut!F18*1000/mig_aut_tasas!$N18</f>
        <v>-2.3063976235783232</v>
      </c>
      <c r="G18" s="42">
        <f>+mig_aut!G18*1000/mig_aut_tasas!$N18</f>
        <v>42.95174934529081</v>
      </c>
      <c r="H18" s="43">
        <f>+mig_aut!H18*1000/mig_aut_tasas!$N18</f>
        <v>40.24341993707255</v>
      </c>
      <c r="I18" s="44">
        <f>+mig_aut!I18*1000/mig_aut_tasas!$N18</f>
        <v>2.708329408218249</v>
      </c>
      <c r="J18" s="42">
        <f>+mig_aut!J18*1000/mig_aut_tasas!$N18</f>
        <v>51.66707487863544</v>
      </c>
      <c r="K18" s="43">
        <f>+mig_aut!K18*1000/mig_aut_tasas!$N18</f>
        <v>47.69642845928242</v>
      </c>
      <c r="L18" s="43">
        <f>+mig_aut!L18*1000/mig_aut_tasas!$N18</f>
        <v>3.5687146347130896</v>
      </c>
      <c r="M18" s="44">
        <f>+mig_aut!M18*1000/mig_aut_tasas!$N18</f>
        <v>0.4019317846399256</v>
      </c>
      <c r="N18" s="29">
        <v>636924</v>
      </c>
    </row>
    <row r="19" spans="1:14" ht="12">
      <c r="A19" s="14" t="s">
        <v>30</v>
      </c>
      <c r="B19" s="15" t="s">
        <v>9</v>
      </c>
      <c r="C19" s="42">
        <f>+mig_aut!C19*1000/mig_aut_tasas!$N19</f>
        <v>8.158968829002282</v>
      </c>
      <c r="D19" s="43">
        <f>+mig_aut!D19*1000/mig_aut_tasas!$N19</f>
        <v>6.447114062595399</v>
      </c>
      <c r="E19" s="43">
        <f>+mig_aut!E19*1000/mig_aut_tasas!$N19</f>
        <v>1.005353161284814</v>
      </c>
      <c r="F19" s="44">
        <f>+mig_aut!F19*1000/mig_aut_tasas!$N19</f>
        <v>0.7065016051220678</v>
      </c>
      <c r="G19" s="42">
        <f>+mig_aut!G19*1000/mig_aut_tasas!$N19</f>
        <v>30.703210106415945</v>
      </c>
      <c r="H19" s="43">
        <f>+mig_aut!H19*1000/mig_aut_tasas!$N19</f>
        <v>29.71300610235597</v>
      </c>
      <c r="I19" s="44">
        <f>+mig_aut!I19*1000/mig_aut_tasas!$N19</f>
        <v>0.9902040040599741</v>
      </c>
      <c r="J19" s="42">
        <f>+mig_aut!J19*1000/mig_aut_tasas!$N19</f>
        <v>38.86217893541822</v>
      </c>
      <c r="K19" s="43">
        <f>+mig_aut!K19*1000/mig_aut_tasas!$N19</f>
        <v>36.160120164951365</v>
      </c>
      <c r="L19" s="43">
        <f>+mig_aut!L19*1000/mig_aut_tasas!$N19</f>
        <v>1.005353161284814</v>
      </c>
      <c r="M19" s="44">
        <f>+mig_aut!M19*1000/mig_aut_tasas!$N19</f>
        <v>1.6967056091820418</v>
      </c>
      <c r="N19" s="29">
        <v>2178339</v>
      </c>
    </row>
    <row r="20" spans="1:14" ht="11.25" customHeight="1">
      <c r="A20" s="14" t="s">
        <v>31</v>
      </c>
      <c r="B20" s="15" t="s">
        <v>14</v>
      </c>
      <c r="C20" s="42">
        <f>+mig_aut!C20*1000/mig_aut_tasas!$N20</f>
        <v>12.07139866321356</v>
      </c>
      <c r="D20" s="43">
        <f>+mig_aut!D20*1000/mig_aut_tasas!$N20</f>
        <v>11.64337887505234</v>
      </c>
      <c r="E20" s="43">
        <f>+mig_aut!E20*1000/mig_aut_tasas!$N20</f>
        <v>4.311213808290558</v>
      </c>
      <c r="F20" s="44">
        <f>+mig_aut!F20*1000/mig_aut_tasas!$N20</f>
        <v>-3.8831940201293365</v>
      </c>
      <c r="G20" s="42">
        <f>+mig_aut!G20*1000/mig_aut_tasas!$N20</f>
        <v>35.09452103655227</v>
      </c>
      <c r="H20" s="43">
        <f>+mig_aut!H20*1000/mig_aut_tasas!$N20</f>
        <v>35.86681761084317</v>
      </c>
      <c r="I20" s="44">
        <f>+mig_aut!I20*1000/mig_aut_tasas!$N20</f>
        <v>-0.7722965742908984</v>
      </c>
      <c r="J20" s="42">
        <f>+mig_aut!J20*1000/mig_aut_tasas!$N20</f>
        <v>47.16591969976583</v>
      </c>
      <c r="K20" s="43">
        <f>+mig_aut!K20*1000/mig_aut_tasas!$N20</f>
        <v>47.510196485895506</v>
      </c>
      <c r="L20" s="43">
        <f>+mig_aut!L20*1000/mig_aut_tasas!$N20</f>
        <v>4.311213808290558</v>
      </c>
      <c r="M20" s="44">
        <f>+mig_aut!M20*1000/mig_aut_tasas!$N20</f>
        <v>-4.655490594420235</v>
      </c>
      <c r="N20" s="29">
        <v>322415</v>
      </c>
    </row>
    <row r="21" spans="1:14" ht="12">
      <c r="A21" s="14" t="s">
        <v>32</v>
      </c>
      <c r="B21" s="15" t="s">
        <v>43</v>
      </c>
      <c r="C21" s="42">
        <f>+mig_aut!C21*1000/mig_aut_tasas!$N21</f>
        <v>10.499013390585636</v>
      </c>
      <c r="D21" s="43">
        <f>+mig_aut!D21*1000/mig_aut_tasas!$N21</f>
        <v>2.2462428176075653</v>
      </c>
      <c r="E21" s="43">
        <f>+mig_aut!E21*1000/mig_aut_tasas!$N21</f>
        <v>0.19856290100398366</v>
      </c>
      <c r="F21" s="44">
        <f>+mig_aut!F21*1000/mig_aut_tasas!$N21</f>
        <v>8.054207671974087</v>
      </c>
      <c r="G21" s="42">
        <f>+mig_aut!G21*1000/mig_aut_tasas!$N21</f>
        <v>36.523163603420244</v>
      </c>
      <c r="H21" s="43">
        <f>+mig_aut!H21*1000/mig_aut_tasas!$N21</f>
        <v>32.26647141314734</v>
      </c>
      <c r="I21" s="44">
        <f>+mig_aut!I21*1000/mig_aut_tasas!$N21</f>
        <v>4.2566921902729</v>
      </c>
      <c r="J21" s="42">
        <f>+mig_aut!J21*1000/mig_aut_tasas!$N21</f>
        <v>47.02217699400588</v>
      </c>
      <c r="K21" s="43">
        <f>+mig_aut!K21*1000/mig_aut_tasas!$N21</f>
        <v>34.51271423075491</v>
      </c>
      <c r="L21" s="43">
        <f>+mig_aut!L21*1000/mig_aut_tasas!$N21</f>
        <v>0.19856290100398366</v>
      </c>
      <c r="M21" s="44">
        <f>+mig_aut!M21*1000/mig_aut_tasas!$N21</f>
        <v>12.310899862246988</v>
      </c>
      <c r="N21" s="29">
        <v>80579</v>
      </c>
    </row>
    <row r="22" spans="1:14" ht="12">
      <c r="A22" s="16" t="s">
        <v>33</v>
      </c>
      <c r="B22" s="17" t="s">
        <v>44</v>
      </c>
      <c r="C22" s="45">
        <f>+mig_aut!C22*1000/mig_aut_tasas!$N22</f>
        <v>12.796906647026331</v>
      </c>
      <c r="D22" s="46">
        <f>+mig_aut!D22*1000/mig_aut_tasas!$N22</f>
        <v>6.812741668201068</v>
      </c>
      <c r="E22" s="46">
        <f>+mig_aut!E22*1000/mig_aut_tasas!$N22</f>
        <v>3.1301786043085986</v>
      </c>
      <c r="F22" s="47">
        <f>+mig_aut!F22*1000/mig_aut_tasas!$N22</f>
        <v>2.853986374516664</v>
      </c>
      <c r="G22" s="45">
        <f>+mig_aut!G22*1000/mig_aut_tasas!$N22</f>
        <v>51.79261909145909</v>
      </c>
      <c r="H22" s="46">
        <f>+mig_aut!H22*1000/mig_aut_tasas!$N22</f>
        <v>38.04876765657469</v>
      </c>
      <c r="I22" s="47">
        <f>+mig_aut!I22*1000/mig_aut_tasas!$N22</f>
        <v>13.743851434884395</v>
      </c>
      <c r="J22" s="45">
        <f>+mig_aut!J22*1000/mig_aut_tasas!$N22</f>
        <v>64.58952573848542</v>
      </c>
      <c r="K22" s="46">
        <f>+mig_aut!K22*1000/mig_aut_tasas!$N22</f>
        <v>44.86150932477576</v>
      </c>
      <c r="L22" s="46">
        <f>+mig_aut!L22*1000/mig_aut_tasas!$N22</f>
        <v>3.1301786043085986</v>
      </c>
      <c r="M22" s="47">
        <f>+mig_aut!M22*1000/mig_aut_tasas!$N22</f>
        <v>16.597837809401057</v>
      </c>
      <c r="N22" s="32">
        <v>76034</v>
      </c>
    </row>
    <row r="23" spans="4:12" ht="12.75">
      <c r="D23" s="34"/>
      <c r="E23" s="34"/>
      <c r="H23" s="34"/>
      <c r="K23" s="34"/>
      <c r="L23" s="34"/>
    </row>
    <row r="24" spans="4:12" ht="12.75">
      <c r="D24" s="34"/>
      <c r="E24" s="34"/>
      <c r="H24" s="34"/>
      <c r="K24" s="34"/>
      <c r="L24" s="34"/>
    </row>
    <row r="25" spans="4:12" ht="12.75">
      <c r="D25" s="34"/>
      <c r="E25" s="34"/>
      <c r="H25" s="34"/>
      <c r="K25" s="34"/>
      <c r="L25" s="34"/>
    </row>
    <row r="26" spans="4:12" ht="12.75">
      <c r="D26" s="34"/>
      <c r="E26" s="34"/>
      <c r="H26" s="34"/>
      <c r="K26" s="34"/>
      <c r="L26" s="34"/>
    </row>
    <row r="27" spans="4:12" ht="12.75">
      <c r="D27" s="34"/>
      <c r="E27" s="34"/>
      <c r="H27" s="34"/>
      <c r="K27" s="34"/>
      <c r="L27" s="34"/>
    </row>
    <row r="28" spans="4:12" ht="12.75">
      <c r="D28" s="34"/>
      <c r="E28" s="34"/>
      <c r="H28" s="34"/>
      <c r="K28" s="34"/>
      <c r="L28" s="34"/>
    </row>
    <row r="29" spans="4:12" ht="12.75">
      <c r="D29" s="34"/>
      <c r="E29" s="34"/>
      <c r="H29" s="34"/>
      <c r="K29" s="34"/>
      <c r="L29" s="34"/>
    </row>
  </sheetData>
  <mergeCells count="3">
    <mergeCell ref="C1:F1"/>
    <mergeCell ref="G1:I1"/>
    <mergeCell ref="J1:M1"/>
  </mergeCells>
  <conditionalFormatting sqref="F3:F22 I3:I22 M3:N22">
    <cfRule type="cellIs" priority="1" dxfId="0" operator="less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scale="79" r:id="rId1"/>
  <headerFooter alignWithMargins="0">
    <oddFooter>&amp;R&amp;9&amp;A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16384" width="11.421875" style="1" customWidth="1"/>
  </cols>
  <sheetData>
    <row r="1" ht="12.75">
      <c r="A1" s="2" t="s">
        <v>56</v>
      </c>
    </row>
    <row r="2" ht="12.75">
      <c r="A2" s="3" t="s">
        <v>36</v>
      </c>
    </row>
    <row r="4" spans="1:2" ht="12.75">
      <c r="A4" s="2" t="s">
        <v>37</v>
      </c>
      <c r="B4" s="2" t="s">
        <v>57</v>
      </c>
    </row>
    <row r="5" spans="1:2" ht="12.75">
      <c r="A5" s="2" t="s">
        <v>38</v>
      </c>
      <c r="B5" s="2" t="s">
        <v>39</v>
      </c>
    </row>
    <row r="6" ht="12.75">
      <c r="A6" s="2" t="s">
        <v>75</v>
      </c>
    </row>
    <row r="7" spans="1:2" ht="12.75">
      <c r="A7" s="4" t="s">
        <v>77</v>
      </c>
      <c r="B7" s="2" t="s">
        <v>72</v>
      </c>
    </row>
    <row r="8" spans="1:2" ht="12.75">
      <c r="A8" s="4" t="s">
        <v>78</v>
      </c>
      <c r="B8" s="2" t="s">
        <v>76</v>
      </c>
    </row>
    <row r="9" ht="12.75">
      <c r="B9" s="2"/>
    </row>
    <row r="10" ht="12.75">
      <c r="A10" s="2" t="s">
        <v>41</v>
      </c>
    </row>
    <row r="11" ht="12.75">
      <c r="A11" s="4" t="s">
        <v>58</v>
      </c>
    </row>
    <row r="12" spans="1:2" ht="12.75">
      <c r="A12" s="2" t="s">
        <v>50</v>
      </c>
      <c r="B12" s="2" t="s">
        <v>69</v>
      </c>
    </row>
    <row r="13" spans="1:2" ht="12.75">
      <c r="A13" s="2" t="s">
        <v>51</v>
      </c>
      <c r="B13" s="2" t="s">
        <v>70</v>
      </c>
    </row>
    <row r="14" spans="1:2" ht="12.75">
      <c r="A14" s="2" t="s">
        <v>67</v>
      </c>
      <c r="B14" s="2" t="s">
        <v>71</v>
      </c>
    </row>
    <row r="15" ht="12.75">
      <c r="A15" s="4" t="s">
        <v>63</v>
      </c>
    </row>
    <row r="16" spans="1:2" ht="12.75">
      <c r="A16" s="35" t="s">
        <v>45</v>
      </c>
      <c r="B16" s="2" t="s">
        <v>35</v>
      </c>
    </row>
    <row r="17" spans="1:2" ht="12.75">
      <c r="A17" s="35" t="s">
        <v>68</v>
      </c>
      <c r="B17" s="2" t="s">
        <v>40</v>
      </c>
    </row>
    <row r="18" spans="1:2" ht="12.75">
      <c r="A18" s="2" t="s">
        <v>53</v>
      </c>
      <c r="B18" s="2" t="s">
        <v>59</v>
      </c>
    </row>
    <row r="19" spans="1:2" ht="12.75">
      <c r="A19" s="2" t="s">
        <v>54</v>
      </c>
      <c r="B19" s="2" t="s">
        <v>60</v>
      </c>
    </row>
    <row r="20" spans="1:2" ht="12.75">
      <c r="A20" s="2" t="s">
        <v>55</v>
      </c>
      <c r="B20" s="2" t="s">
        <v>61</v>
      </c>
    </row>
    <row r="21" spans="1:2" ht="12.75">
      <c r="A21" s="2" t="s">
        <v>49</v>
      </c>
      <c r="B21" s="2" t="s">
        <v>62</v>
      </c>
    </row>
    <row r="22" ht="12.75">
      <c r="B22" s="2"/>
    </row>
    <row r="24" ht="12.75">
      <c r="A24" s="2" t="s">
        <v>64</v>
      </c>
    </row>
    <row r="25" ht="12.75">
      <c r="A25" s="2" t="s">
        <v>65</v>
      </c>
    </row>
    <row r="26" spans="1:2" ht="12.75">
      <c r="A26" s="2"/>
      <c r="B26" s="3" t="s">
        <v>66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mig-aut-2010.xls</dc:title>
  <dc:subject/>
  <dc:creator>Escuela Universitaria de Infor</dc:creator>
  <cp:keywords/>
  <dc:description/>
  <cp:lastModifiedBy>Paco</cp:lastModifiedBy>
  <cp:lastPrinted>2011-08-25T17:08:06Z</cp:lastPrinted>
  <dcterms:created xsi:type="dcterms:W3CDTF">2002-07-26T15:22:24Z</dcterms:created>
  <dcterms:modified xsi:type="dcterms:W3CDTF">2011-08-26T12:29:34Z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