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430" tabRatio="751" activeTab="0"/>
  </bookViews>
  <sheets>
    <sheet name="metadatos" sheetId="1" r:id="rId1"/>
    <sheet name="tabla 1" sheetId="2" r:id="rId2"/>
    <sheet name="tabla 2 &amp; figura 1" sheetId="3" r:id="rId3"/>
    <sheet name="tabla 3" sheetId="4" r:id="rId4"/>
    <sheet name="tabla 4" sheetId="5" r:id="rId5"/>
    <sheet name="tabla 5" sheetId="6" r:id="rId6"/>
    <sheet name="table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  <sheet name="tabla 12" sheetId="13" r:id="rId13"/>
    <sheet name="tabla 13" sheetId="14" r:id="rId14"/>
    <sheet name="tabla 14" sheetId="15" r:id="rId15"/>
    <sheet name="tabla 15" sheetId="16" r:id="rId16"/>
    <sheet name="tablas 16-20" sheetId="17" r:id="rId17"/>
    <sheet name="tabla 21" sheetId="18" r:id="rId18"/>
    <sheet name="tabla 22" sheetId="19" r:id="rId19"/>
    <sheet name="tabla 23" sheetId="20" r:id="rId20"/>
    <sheet name="tabla 24" sheetId="21" r:id="rId21"/>
    <sheet name="tabla 25" sheetId="22" r:id="rId22"/>
  </sheets>
  <definedNames>
    <definedName name="_xlnm.Print_Area" localSheetId="10">'tabla 10'!$A$3:$I$42</definedName>
    <definedName name="_xlnm.Print_Area" localSheetId="11">'tabla 11'!$A$4:$D$42</definedName>
    <definedName name="_xlnm.Print_Area" localSheetId="12">'tabla 12'!$A$3:$H$42</definedName>
    <definedName name="_xlnm.Print_Area" localSheetId="13">'tabla 13'!$A$3:$G$42</definedName>
    <definedName name="_xlnm.Print_Area" localSheetId="15">'tabla 15'!$A$4:$G$44</definedName>
    <definedName name="_xlnm.Print_Area" localSheetId="2">'tabla 2 &amp; figura 1'!$A$1:$I$18</definedName>
    <definedName name="_xlnm.Print_Area" localSheetId="4">'tabla 4'!$A$1:$F$42</definedName>
    <definedName name="_xlnm.Print_Area" localSheetId="7">'tabla 7'!$A$3:$I$10</definedName>
    <definedName name="_xlnm.Print_Area" localSheetId="9">'tabla 9'!$A$4:$J$42</definedName>
    <definedName name="lcategorias">#REF!</definedName>
    <definedName name="ldisciplinas">#REF!</definedName>
    <definedName name="listainstituciones">#REF!</definedName>
    <definedName name="lnames">#REF!</definedName>
    <definedName name="lramas">#REF!</definedName>
  </definedNames>
  <calcPr fullCalcOnLoad="1"/>
</workbook>
</file>

<file path=xl/comments3.xml><?xml version="1.0" encoding="utf-8"?>
<comments xmlns="http://schemas.openxmlformats.org/spreadsheetml/2006/main">
  <authors>
    <author>Paco</author>
  </authors>
  <commentList>
    <comment ref="T2" authorId="0">
      <text>
        <r>
          <rPr>
            <b/>
            <sz val="8"/>
            <rFont val="Tahoma"/>
            <family val="0"/>
          </rPr>
          <t>Paco:</t>
        </r>
        <r>
          <rPr>
            <sz val="8"/>
            <rFont val="Tahoma"/>
            <family val="0"/>
          </rPr>
          <t xml:space="preserve">
tanto por mil
</t>
        </r>
      </text>
    </comment>
  </commentList>
</comments>
</file>

<file path=xl/sharedStrings.xml><?xml version="1.0" encoding="utf-8"?>
<sst xmlns="http://schemas.openxmlformats.org/spreadsheetml/2006/main" count="1354" uniqueCount="636">
  <si>
    <t>UCLM presupuestos de 2011 y 2003 (tablas 21 a 24)</t>
  </si>
  <si>
    <t>Fuentes</t>
  </si>
  <si>
    <t>Autor</t>
  </si>
  <si>
    <t>http://alarcos.inf-cr.uclm.es/per/fruiz/wos-uclm/</t>
  </si>
  <si>
    <t>Web of Science (WOS), de Thompson Reuters (former ISI)</t>
  </si>
  <si>
    <t>acceso desde la biblioteca UCLM / Bases de datos</t>
  </si>
  <si>
    <t>tablas 1-20:</t>
  </si>
  <si>
    <t>tablas 21-24:</t>
  </si>
  <si>
    <t>http://www.educacion.gob.es/horizontales/ministerio/organismos/cneai/memorias-informes.html</t>
  </si>
  <si>
    <t>Fechas de las consultas</t>
  </si>
  <si>
    <t>1-10 de diciembre de 2011</t>
  </si>
  <si>
    <t>francisco.ruizg@uclm.es</t>
  </si>
  <si>
    <t>WEB COMPLEMENTARIA</t>
  </si>
  <si>
    <t>Total general</t>
  </si>
  <si>
    <t>Biología Molecular, Celular y Genética</t>
  </si>
  <si>
    <t>Biología Vegetal y Animal, Ecología</t>
  </si>
  <si>
    <t>Ciencia y Tecnología de Alimentos</t>
  </si>
  <si>
    <t>Ciencias de la Computación y Tecnología Informática</t>
  </si>
  <si>
    <t>Economía</t>
  </si>
  <si>
    <t>Filología y Filosofía</t>
  </si>
  <si>
    <t>Física y Ciencias del Espacio</t>
  </si>
  <si>
    <t>Fisiología y Farmacología</t>
  </si>
  <si>
    <t>Ganadería y Pesca</t>
  </si>
  <si>
    <t>Historia y Arte</t>
  </si>
  <si>
    <t>Ingeniería Eléctrica, Electrónica y Automática</t>
  </si>
  <si>
    <t>Ingeniería Mecánica, Naval y Aeronáutica</t>
  </si>
  <si>
    <t>Medicina</t>
  </si>
  <si>
    <t>Psicología y Ciencias de la Educación</t>
  </si>
  <si>
    <t>Tecnología Electrónica y de las Comunicaciones</t>
  </si>
  <si>
    <t>Tecnología Química</t>
  </si>
  <si>
    <t>Plantilla de PDI de la UCLM por campos de la ANEP</t>
  </si>
  <si>
    <t>Campo ANEP</t>
  </si>
  <si>
    <t>Porcentajes UCLM</t>
  </si>
  <si>
    <t>%Num</t>
  </si>
  <si>
    <t>%ETC</t>
  </si>
  <si>
    <t>%DETC</t>
  </si>
  <si>
    <t>Personas</t>
  </si>
  <si>
    <t>Plantilla de PDI de la UCLM por grandes ramas</t>
  </si>
  <si>
    <t>Grandes Ramas del Saber</t>
  </si>
  <si>
    <t>Ciencias de la Salud y Medicina (SAL)</t>
  </si>
  <si>
    <t>Ciencias Experimentales y Exactas (EXP)</t>
  </si>
  <si>
    <t>Ciencias Sociales (SOC)</t>
  </si>
  <si>
    <t>Humanidades y Arte (HUM)</t>
  </si>
  <si>
    <t>Ingeniería y Tecnología (ING)</t>
  </si>
  <si>
    <t>Posición</t>
  </si>
  <si>
    <t>Posición por número de artículos en 2006-2010</t>
  </si>
  <si>
    <t>2006-10</t>
  </si>
  <si>
    <t>2001-05</t>
  </si>
  <si>
    <t>1996-00</t>
  </si>
  <si>
    <t>1991-95</t>
  </si>
  <si>
    <t>1986-90</t>
  </si>
  <si>
    <t>Cambio 0610-0105</t>
  </si>
  <si>
    <t>Evolución del número de artículos</t>
  </si>
  <si>
    <t>Evolución del peso en España (% artículos UCLM respecto del total español)</t>
  </si>
  <si>
    <t>0610-0105</t>
  </si>
  <si>
    <t>General</t>
  </si>
  <si>
    <t>HR</t>
  </si>
  <si>
    <t>citas</t>
  </si>
  <si>
    <t>principales categorías WOS por valores absolutos (2006-2010)</t>
  </si>
  <si>
    <t>principales categorías WOS por valores relativos (2006-2010)</t>
  </si>
  <si>
    <t>N</t>
  </si>
  <si>
    <t>Categorías por producción absoluta</t>
  </si>
  <si>
    <t>a) Ciencias de la Salud y Medicina</t>
  </si>
  <si>
    <t>b) Ciencias Experimentales y Exactas</t>
  </si>
  <si>
    <t>c) Ciencias Sociales</t>
  </si>
  <si>
    <t>d) Humanidades y Arte</t>
  </si>
  <si>
    <t>e) Ingeniería y Tecnología</t>
  </si>
  <si>
    <t>Principales categorías WOS en cada rama (datos de 2006-2010)</t>
  </si>
  <si>
    <t>Categorías por peso relativo</t>
  </si>
  <si>
    <t>Posición de la UCLM en Recursos Humanos</t>
  </si>
  <si>
    <t>Lista de Universidades Públicas (x48)</t>
  </si>
  <si>
    <t>datos de la CNEAI hasta 2009</t>
  </si>
  <si>
    <t>Número de Funcionarios</t>
  </si>
  <si>
    <t>Número de Funcionarios con requisito de doctor (sin TEUs)</t>
  </si>
  <si>
    <t>Número de Sexenios</t>
  </si>
  <si>
    <t>Physics of Plasmas</t>
  </si>
  <si>
    <t>Journal of Neurochemistry</t>
  </si>
  <si>
    <t>Journal of Hazardous Materials</t>
  </si>
  <si>
    <t>Expert Systems with Applications</t>
  </si>
  <si>
    <t>Reproduction in Domestic Animals</t>
  </si>
  <si>
    <t>Journal of Chromatography A</t>
  </si>
  <si>
    <t>Boletin de la Asociación de Geógrafos Españoles</t>
  </si>
  <si>
    <t>Journal of Molecular Catalysis A Chemical</t>
  </si>
  <si>
    <t>Journal of Neuroscience</t>
  </si>
  <si>
    <t>Journal of Organometallic Chemistry</t>
  </si>
  <si>
    <t>Information and Software Technology</t>
  </si>
  <si>
    <t>Science of The Total Environment</t>
  </si>
  <si>
    <t>OKLAHOMA STATE UNIV</t>
  </si>
  <si>
    <t>UNIV ABERDEEN</t>
  </si>
  <si>
    <t>UNIV PARIS 11</t>
  </si>
  <si>
    <t>TECH UNIV DARMSTADT</t>
  </si>
  <si>
    <t>GESELL SCHWERIONENFORSCH MBH</t>
  </si>
  <si>
    <t>UNIV AVEIRO</t>
  </si>
  <si>
    <t>X</t>
  </si>
  <si>
    <t>Global</t>
  </si>
  <si>
    <t>Universidades</t>
  </si>
  <si>
    <t>ECOLOGY</t>
  </si>
  <si>
    <t>FORESTRY</t>
  </si>
  <si>
    <t>H</t>
  </si>
  <si>
    <t>%</t>
  </si>
  <si>
    <t>Francisco Ruiz</t>
  </si>
  <si>
    <t>University of Castilla-La Mancha</t>
  </si>
  <si>
    <t>Citas</t>
  </si>
  <si>
    <t>Artículos</t>
  </si>
  <si>
    <t>FI</t>
  </si>
  <si>
    <t>Agriculture</t>
  </si>
  <si>
    <t>Automation and Robotics</t>
  </si>
  <si>
    <t>Basic Life Sciences</t>
  </si>
  <si>
    <t>Biology</t>
  </si>
  <si>
    <t>Biomedical Sciences</t>
  </si>
  <si>
    <t>Food Chemistry</t>
  </si>
  <si>
    <t>Industrial Engineering Chemistry Research</t>
  </si>
  <si>
    <t>Organometallics</t>
  </si>
  <si>
    <t>Physical Review E</t>
  </si>
  <si>
    <t>Veterinary Microbiology</t>
  </si>
  <si>
    <t>Physical Review A</t>
  </si>
  <si>
    <t>Electrophoresis</t>
  </si>
  <si>
    <t>Fuel</t>
  </si>
  <si>
    <t>Physical Review B</t>
  </si>
  <si>
    <t>Theriogenology</t>
  </si>
  <si>
    <t>Applied Catalysis B Environmental</t>
  </si>
  <si>
    <t>Energy Fuels</t>
  </si>
  <si>
    <t>Veterinary Parasitology</t>
  </si>
  <si>
    <t>Analytica Chimica Acta</t>
  </si>
  <si>
    <t>Applied Catalysis A General</t>
  </si>
  <si>
    <t>Chemical Physics Letters</t>
  </si>
  <si>
    <t>Environmental Pollution</t>
  </si>
  <si>
    <t>Meat Science</t>
  </si>
  <si>
    <t>Agricultural Water Management</t>
  </si>
  <si>
    <t>Electric Power Systems Research</t>
  </si>
  <si>
    <t>Energy Policy</t>
  </si>
  <si>
    <t>Plos One</t>
  </si>
  <si>
    <t>Dalton Transactions</t>
  </si>
  <si>
    <t>Physical Review Letters</t>
  </si>
  <si>
    <t>Talanta</t>
  </si>
  <si>
    <t>Journal of Agricultural and Food Chemistry</t>
  </si>
  <si>
    <t>IEEE Transactions on Power Systems</t>
  </si>
  <si>
    <t>Lecture Notes in Computer Science</t>
  </si>
  <si>
    <t>European Journal of Wildlife Research</t>
  </si>
  <si>
    <t>Journal of Universal Computer Science</t>
  </si>
  <si>
    <t>Laser and Particle Beams</t>
  </si>
  <si>
    <t>CHUA</t>
  </si>
  <si>
    <t>Artículos España</t>
  </si>
  <si>
    <t>Artículos Mundial</t>
  </si>
  <si>
    <t>Citas España</t>
  </si>
  <si>
    <t>Número</t>
  </si>
  <si>
    <t>FIN</t>
  </si>
  <si>
    <t>Núm</t>
  </si>
  <si>
    <t>% Esp</t>
  </si>
  <si>
    <t>‰ Mund</t>
  </si>
  <si>
    <t>%UCLM</t>
  </si>
  <si>
    <t>Artículos e Impacto por disciplinas (quinquenio 2006-2010)</t>
  </si>
  <si>
    <t>Peso nacional e internacional por disciplinas (quinquenio)</t>
  </si>
  <si>
    <t>DISCIPLINE</t>
  </si>
  <si>
    <t>INST PROBLEMS CHEM PHYS</t>
  </si>
  <si>
    <t>UNIV BIRMINGHAM</t>
  </si>
  <si>
    <t>CNRS</t>
  </si>
  <si>
    <t>UNIV AUTONOMA TAMAULIPAS</t>
  </si>
  <si>
    <t>UNIV LISBON</t>
  </si>
  <si>
    <t>CORNELL UNIV</t>
  </si>
  <si>
    <t>UNIV ARIZONA</t>
  </si>
  <si>
    <t>UNIV PORTO</t>
  </si>
  <si>
    <t>UNIV UTRECHT</t>
  </si>
  <si>
    <t>HOKKAIDO UNIV</t>
  </si>
  <si>
    <t>UNIV ESTADUAL PAULISTA</t>
  </si>
  <si>
    <t>UNIV TRIESTE</t>
  </si>
  <si>
    <t>SWEDISH UNIV AGR SCI</t>
  </si>
  <si>
    <t>TOHOKU UNIV</t>
  </si>
  <si>
    <t>UNIV ESTADUAL LONDRINA</t>
  </si>
  <si>
    <t>VIENNA UNIV TECHNOL</t>
  </si>
  <si>
    <t>Univ Aveiro (Portugal)</t>
  </si>
  <si>
    <t>Inst Problems Chem Phys (Rusia)</t>
  </si>
  <si>
    <t>CNRS (Francia)</t>
  </si>
  <si>
    <t>Univ Aberdeen (Reino Unido)</t>
  </si>
  <si>
    <t>Univ Birmingham (Reino Unido)</t>
  </si>
  <si>
    <t>Cornell Univ (Reino Unido)</t>
  </si>
  <si>
    <t>INSTITUTIONS other countries</t>
  </si>
  <si>
    <t>INSTITUTIONS Spanish</t>
  </si>
  <si>
    <t>ISC3</t>
  </si>
  <si>
    <t>AIO</t>
  </si>
  <si>
    <t>Alicante Inst Ophthalmol</t>
  </si>
  <si>
    <t>Complejo Hosp Univ Albacete</t>
  </si>
  <si>
    <t>Univ Alicante</t>
  </si>
  <si>
    <t>Univ Barcelona</t>
  </si>
  <si>
    <t>Univ Cantabria</t>
  </si>
  <si>
    <t>Univ Complutense Madrid</t>
  </si>
  <si>
    <t>Univ Extremadura</t>
  </si>
  <si>
    <t>Univ Granada</t>
  </si>
  <si>
    <t>Univ La Laguna</t>
  </si>
  <si>
    <t>Univ Lleida</t>
  </si>
  <si>
    <t>Univ Murcia</t>
  </si>
  <si>
    <t>Univ Navarra</t>
  </si>
  <si>
    <t>Univ Nacl Educ Distancia</t>
  </si>
  <si>
    <t>Univ Oviedo</t>
  </si>
  <si>
    <t>Univ Politecn Cartagena</t>
  </si>
  <si>
    <t>Univ Politecn Madrid</t>
  </si>
  <si>
    <t>Univ Politecn Valencia</t>
  </si>
  <si>
    <t>Univ Rey Juan Carlos</t>
  </si>
  <si>
    <t>Univ Rovira Virgili</t>
  </si>
  <si>
    <t>Univ Salamanca</t>
  </si>
  <si>
    <t>Univ Valencia</t>
  </si>
  <si>
    <t>Univ Valladolid</t>
  </si>
  <si>
    <t>Univ Vigo</t>
  </si>
  <si>
    <t>Univ Zaragoza</t>
  </si>
  <si>
    <t>IREC (CSIC+UCLM+JCCM)</t>
  </si>
  <si>
    <t>Univ Autónoma Madrid</t>
  </si>
  <si>
    <t>Univ Politecn Cataluña</t>
  </si>
  <si>
    <t>Univ Málaga</t>
  </si>
  <si>
    <t>Univ Autónoma Barcelona</t>
  </si>
  <si>
    <t>Univ Córdoba</t>
  </si>
  <si>
    <t>Univ León</t>
  </si>
  <si>
    <t>Univ Alcalá de Henares</t>
  </si>
  <si>
    <t>Inst Salud Carlos III</t>
  </si>
  <si>
    <t>Univ Jaén</t>
  </si>
  <si>
    <t>Univ Carlos III Madrid</t>
  </si>
  <si>
    <t>Univ Sevilla</t>
  </si>
  <si>
    <t>Univ Miguel Hernandez Elche</t>
  </si>
  <si>
    <t>TOTAL</t>
  </si>
  <si>
    <t>VERSIÓN CORTA PARA EL INFORME</t>
  </si>
  <si>
    <t>Univ Autónoma Tamaulipas (México)</t>
  </si>
  <si>
    <t>Instituciones con las que se colabora (artículos 2006-2010)</t>
  </si>
  <si>
    <t>Idioma</t>
  </si>
  <si>
    <t>Inglés</t>
  </si>
  <si>
    <t>Español</t>
  </si>
  <si>
    <t>No especificado</t>
  </si>
  <si>
    <t>Portugués</t>
  </si>
  <si>
    <t>Alemán</t>
  </si>
  <si>
    <t>Francés</t>
  </si>
  <si>
    <t>Artículos por Idioma</t>
  </si>
  <si>
    <t>Polaco</t>
  </si>
  <si>
    <t>Revistas</t>
  </si>
  <si>
    <t>Revista</t>
  </si>
  <si>
    <t xml:space="preserve">   con otras organizaciones</t>
  </si>
  <si>
    <t xml:space="preserve">   autores solo UCLM</t>
  </si>
  <si>
    <t>con autores extranjeros</t>
  </si>
  <si>
    <t>Nivel de colaboración internacional y con otras organizaciones</t>
  </si>
  <si>
    <t>UAB</t>
  </si>
  <si>
    <t>UAM</t>
  </si>
  <si>
    <t>Chemical Engineering</t>
  </si>
  <si>
    <t>Chemistry</t>
  </si>
  <si>
    <t>Civil Engineering and Architecture</t>
  </si>
  <si>
    <t>Clinical Medicine</t>
  </si>
  <si>
    <t>Computer Sciences</t>
  </si>
  <si>
    <t>Education</t>
  </si>
  <si>
    <t>Electrical and Electronic Engineering</t>
  </si>
  <si>
    <t>Environmental Sciences and Ecology</t>
  </si>
  <si>
    <t>Food Science and Technology</t>
  </si>
  <si>
    <t>Fuels and Energy Engineering</t>
  </si>
  <si>
    <t>Health Sciences and Services</t>
  </si>
  <si>
    <t>History and Geography</t>
  </si>
  <si>
    <t>Industrial and Mechanical Engineering</t>
  </si>
  <si>
    <t>Law</t>
  </si>
  <si>
    <t>Linguistics and Literature</t>
  </si>
  <si>
    <t>Materials Science and Technology</t>
  </si>
  <si>
    <t>Mathematics</t>
  </si>
  <si>
    <t>Other Engineering</t>
  </si>
  <si>
    <t>Other Social Sciences</t>
  </si>
  <si>
    <t>Physics</t>
  </si>
  <si>
    <t>TODAS las disciplinas</t>
  </si>
  <si>
    <t>Agricultura</t>
  </si>
  <si>
    <t>Artes y Otras Humanidades</t>
  </si>
  <si>
    <t>Astronomía</t>
  </si>
  <si>
    <t>Automática y Robótica</t>
  </si>
  <si>
    <t>Biología</t>
  </si>
  <si>
    <t>Ciencias Biomédicas</t>
  </si>
  <si>
    <t>Ingeniería Química</t>
  </si>
  <si>
    <t>Química</t>
  </si>
  <si>
    <t>Ingeniería Civil y Arquitectura</t>
  </si>
  <si>
    <t>Medicina Clínica</t>
  </si>
  <si>
    <t>Informática</t>
  </si>
  <si>
    <t>Ciencias de la Tierra</t>
  </si>
  <si>
    <t>Economía y Negocios</t>
  </si>
  <si>
    <t>Educación</t>
  </si>
  <si>
    <t>Ingeniería Eléctrica y Electrónica</t>
  </si>
  <si>
    <t>Ciencias Medioambientales y Ecología</t>
  </si>
  <si>
    <t>Ciencia y Tecnología de los Alimentos</t>
  </si>
  <si>
    <t>Ciencias y Servicios para la Salud</t>
  </si>
  <si>
    <t>Historia y Geografía</t>
  </si>
  <si>
    <t>Ingeniería Industrial y Mecánica</t>
  </si>
  <si>
    <t>Ingeniería de Instrumentos</t>
  </si>
  <si>
    <t>Derecho</t>
  </si>
  <si>
    <t>Lingüística y Literatura</t>
  </si>
  <si>
    <t>Ciencia y Tecnología de Materiales</t>
  </si>
  <si>
    <t>Matemáticas</t>
  </si>
  <si>
    <t>Ciencias Multidisciplinar</t>
  </si>
  <si>
    <t>BIOTECHNOLOGY APPLIED MICROBIOLOGY</t>
  </si>
  <si>
    <t>BIOCHEMISTRY MOLECULAR BIOLOGY</t>
  </si>
  <si>
    <t>OPERATIONS RESEARCH MANAGEMENT SCIENCE</t>
  </si>
  <si>
    <t>EDUCATION EDUCATIONAL RESEARCH</t>
  </si>
  <si>
    <t>Tipo de publicación</t>
  </si>
  <si>
    <t>Documentos</t>
  </si>
  <si>
    <t>Factor de Impacto</t>
  </si>
  <si>
    <t>Artículo en revista</t>
  </si>
  <si>
    <t>Comunicación en congreso</t>
  </si>
  <si>
    <t>Otras</t>
  </si>
  <si>
    <t>TODAS</t>
  </si>
  <si>
    <t>UCLM</t>
  </si>
  <si>
    <t>España</t>
  </si>
  <si>
    <t>PARASITOLOGY</t>
  </si>
  <si>
    <t>UCM</t>
  </si>
  <si>
    <t>UPM</t>
  </si>
  <si>
    <t>spain</t>
  </si>
  <si>
    <t>ext</t>
  </si>
  <si>
    <t>ext 1</t>
  </si>
  <si>
    <t>ext 2</t>
  </si>
  <si>
    <t>ext 3</t>
  </si>
  <si>
    <t>ext 4</t>
  </si>
  <si>
    <t>ext 5</t>
  </si>
  <si>
    <t>ext 6</t>
  </si>
  <si>
    <t>ext 7</t>
  </si>
  <si>
    <t>ext 8</t>
  </si>
  <si>
    <t>ext 9</t>
  </si>
  <si>
    <t>EEUU</t>
  </si>
  <si>
    <t>ext 10</t>
  </si>
  <si>
    <t>Paises Bajos</t>
  </si>
  <si>
    <t>Austria</t>
  </si>
  <si>
    <t>GRUPO</t>
  </si>
  <si>
    <t>COMMENTS</t>
  </si>
  <si>
    <t>UPV</t>
  </si>
  <si>
    <t>UV</t>
  </si>
  <si>
    <t>UMU</t>
  </si>
  <si>
    <t>UC</t>
  </si>
  <si>
    <t>URJC</t>
  </si>
  <si>
    <t>UMA</t>
  </si>
  <si>
    <t>UG</t>
  </si>
  <si>
    <t>UB</t>
  </si>
  <si>
    <t>UCO</t>
  </si>
  <si>
    <t>UNED</t>
  </si>
  <si>
    <t>UZ</t>
  </si>
  <si>
    <t>ULE</t>
  </si>
  <si>
    <t>UEX</t>
  </si>
  <si>
    <t>UAH</t>
  </si>
  <si>
    <t>UA</t>
  </si>
  <si>
    <t>ULL</t>
  </si>
  <si>
    <t>UO</t>
  </si>
  <si>
    <t>UJ</t>
  </si>
  <si>
    <t>UNA</t>
  </si>
  <si>
    <t>UC3M</t>
  </si>
  <si>
    <t>USE</t>
  </si>
  <si>
    <t>UVA</t>
  </si>
  <si>
    <t>UPC</t>
  </si>
  <si>
    <t>UVI</t>
  </si>
  <si>
    <t>ULLE</t>
  </si>
  <si>
    <t>URV</t>
  </si>
  <si>
    <t>Internacionales</t>
  </si>
  <si>
    <t>Nacionales</t>
  </si>
  <si>
    <t>Vienna Univ Technol (Austria)</t>
  </si>
  <si>
    <t>Univ Estadual Paulista (Brasil)</t>
  </si>
  <si>
    <t>Univ Estadual Londrina (Brasil)</t>
  </si>
  <si>
    <t>Univ Arizona (EEUU)</t>
  </si>
  <si>
    <t>Univ Trieste (Italia)</t>
  </si>
  <si>
    <t>Hokkaido Univ (Japón)</t>
  </si>
  <si>
    <t>Tohoku Univ (Japón)</t>
  </si>
  <si>
    <t>Univ Utrecht (Paises Bajos)</t>
  </si>
  <si>
    <t>Univ Lisbon (Portugal)</t>
  </si>
  <si>
    <t>Univ Porto (Portugal)</t>
  </si>
  <si>
    <t>Swedish Univ Agr Sci (Suecia)</t>
  </si>
  <si>
    <t>Oklahoma State Univ (EEUU)</t>
  </si>
  <si>
    <t>Univ Paris 11 (Francia)</t>
  </si>
  <si>
    <t>Tech Univ Darmstadt (Alemania)</t>
  </si>
  <si>
    <t>Gesell Schwerionenforsch Mbh (Alemania)</t>
  </si>
  <si>
    <t>Titular de Universidad</t>
  </si>
  <si>
    <t>TU</t>
  </si>
  <si>
    <t>CEU</t>
  </si>
  <si>
    <t>Catedrático de Escuela Univ.</t>
  </si>
  <si>
    <t>Titular de Escuela Univ.</t>
  </si>
  <si>
    <t>Aso4</t>
  </si>
  <si>
    <t>Aociado Nivel 4</t>
  </si>
  <si>
    <t>Aso123</t>
  </si>
  <si>
    <t>Asociado Niveles 1, 2 y 3</t>
  </si>
  <si>
    <t>Ayudante de Facultad (LRU)</t>
  </si>
  <si>
    <t>AyEU</t>
  </si>
  <si>
    <t>Ayudante de Escuela Univ. (LRU)</t>
  </si>
  <si>
    <t>AyFac</t>
  </si>
  <si>
    <t>funcionarios</t>
  </si>
  <si>
    <t>contratados permanentes</t>
  </si>
  <si>
    <t>contratados temporales</t>
  </si>
  <si>
    <t>diciembre-2010</t>
  </si>
  <si>
    <t>diciembre-2003</t>
  </si>
  <si>
    <t>%Personas</t>
  </si>
  <si>
    <t>Lenguajes y Sistemas Informáticos</t>
  </si>
  <si>
    <t>Economía Aplicada</t>
  </si>
  <si>
    <t>Enfermería</t>
  </si>
  <si>
    <t>Economía Financiera y Contabilidad</t>
  </si>
  <si>
    <t>Filología Inglesa</t>
  </si>
  <si>
    <t>Matemática Aplicada</t>
  </si>
  <si>
    <t>Organización de Empresas</t>
  </si>
  <si>
    <t>Arquitectura y Tecnología Computadores</t>
  </si>
  <si>
    <t>Física Aplicada</t>
  </si>
  <si>
    <t>Producción Vegetal</t>
  </si>
  <si>
    <t>Derecho del Trabajo y Seguridad Social</t>
  </si>
  <si>
    <t>Psicología Evolutiva y de la Educación</t>
  </si>
  <si>
    <t>Química Física</t>
  </si>
  <si>
    <t>Ingeniería Eléctrica</t>
  </si>
  <si>
    <t>Fisioterapia</t>
  </si>
  <si>
    <t>Historia del Arte</t>
  </si>
  <si>
    <t>Tecnología Electrónica</t>
  </si>
  <si>
    <t>Educación Física y Deportiva</t>
  </si>
  <si>
    <t>Didáctica de la Expresión Corporal</t>
  </si>
  <si>
    <t>Didáctica y Organización Escolar</t>
  </si>
  <si>
    <t>Derecho Civil</t>
  </si>
  <si>
    <t>Derecho Administrativo</t>
  </si>
  <si>
    <t>Fundamentos del Análisis Económico</t>
  </si>
  <si>
    <t>Principales áreas por plantilla ETC</t>
  </si>
  <si>
    <t>Sociología</t>
  </si>
  <si>
    <t>Química Analítica</t>
  </si>
  <si>
    <t>Filología Francesa</t>
  </si>
  <si>
    <t>Trabajo Social y Servicios Sociales</t>
  </si>
  <si>
    <t>Historia Contemporánea</t>
  </si>
  <si>
    <t>Expresión Gráfica en la Ingeniería</t>
  </si>
  <si>
    <t>Área de Conocimiento</t>
  </si>
  <si>
    <t>Química Orgánica</t>
  </si>
  <si>
    <t>Química Inorgánica</t>
  </si>
  <si>
    <t>Bioquímica y Biología Molecular</t>
  </si>
  <si>
    <t>Derecho Penal</t>
  </si>
  <si>
    <t>Producción Animal</t>
  </si>
  <si>
    <t>Ingeniería de Sistemas y Automática</t>
  </si>
  <si>
    <t>Literatura Española</t>
  </si>
  <si>
    <t>Tecnología de los Alimentos</t>
  </si>
  <si>
    <t>Principales áreas por plantilla DETC</t>
  </si>
  <si>
    <t>IREC</t>
  </si>
  <si>
    <t>País</t>
  </si>
  <si>
    <t>Solo españoles</t>
  </si>
  <si>
    <t>TOTAL artículos</t>
  </si>
  <si>
    <t>Estados Unidos</t>
  </si>
  <si>
    <t>Inglaterra</t>
  </si>
  <si>
    <t>Italia</t>
  </si>
  <si>
    <t>Francia</t>
  </si>
  <si>
    <t>Alemania</t>
  </si>
  <si>
    <t>Suiza</t>
  </si>
  <si>
    <t>México</t>
  </si>
  <si>
    <t>Portugal</t>
  </si>
  <si>
    <t>Japón</t>
  </si>
  <si>
    <t>Escocia</t>
  </si>
  <si>
    <t>Suecia</t>
  </si>
  <si>
    <t>países con coautor en más del 1% de los artículos</t>
  </si>
  <si>
    <t>Brasil</t>
  </si>
  <si>
    <t>Rusia</t>
  </si>
  <si>
    <t>ETC</t>
  </si>
  <si>
    <t>DETC</t>
  </si>
  <si>
    <t>CU</t>
  </si>
  <si>
    <t>TEU</t>
  </si>
  <si>
    <t>CtDr</t>
  </si>
  <si>
    <t>AyDr</t>
  </si>
  <si>
    <t>Colab</t>
  </si>
  <si>
    <t>Ayud</t>
  </si>
  <si>
    <t>Otros</t>
  </si>
  <si>
    <t>Categoría Profesional</t>
  </si>
  <si>
    <t>Catedrático de Universidad</t>
  </si>
  <si>
    <t>Cod</t>
  </si>
  <si>
    <t>Contratado Doctor</t>
  </si>
  <si>
    <t>Ayudante Doctor</t>
  </si>
  <si>
    <t>Colaborador</t>
  </si>
  <si>
    <t>Ayudante</t>
  </si>
  <si>
    <t>Plantilla de la UCLM por categorías (dic-2010)</t>
  </si>
  <si>
    <t>UMH</t>
  </si>
  <si>
    <t>UPCT</t>
  </si>
  <si>
    <t>CHEMISTRY INORGANIC NUCLEAR</t>
  </si>
  <si>
    <t>ENGINEERING MECHANICAL</t>
  </si>
  <si>
    <t>CHEMISTRY APPLIED</t>
  </si>
  <si>
    <t>ENGINEERING CIVIL</t>
  </si>
  <si>
    <t>ZOOLOGY</t>
  </si>
  <si>
    <t>COMPUTER SCIENCE INTERDISCIPLINARY APPLICATIONS</t>
  </si>
  <si>
    <t>COMPUTER SCIENCE THEORY METHODS</t>
  </si>
  <si>
    <t>COMPUTER SCIENCE ARTIFICIAL INTELLIGENCE</t>
  </si>
  <si>
    <t>COMPUTER SCIENCE INFORMATION SYSTEMS</t>
  </si>
  <si>
    <t>TOXICOLOGY</t>
  </si>
  <si>
    <t>ENGINEERING ENVIRONMENTAL</t>
  </si>
  <si>
    <t>Otras Ingenierías</t>
  </si>
  <si>
    <t>Otras Ciencias Sociales</t>
  </si>
  <si>
    <t>Farmacología</t>
  </si>
  <si>
    <t>Filosofía</t>
  </si>
  <si>
    <t>Física</t>
  </si>
  <si>
    <t>Psicología</t>
  </si>
  <si>
    <t>Sociología y Ciencias Políticas</t>
  </si>
  <si>
    <t>Telecomunicaciones</t>
  </si>
  <si>
    <t>Ingeniería de Combustibles y Energía</t>
  </si>
  <si>
    <t>Ciencias Sociales de la Comunicación y la Información</t>
  </si>
  <si>
    <t>Disciplina</t>
  </si>
  <si>
    <t>Ciencias Básicas de la Vida</t>
  </si>
  <si>
    <t>Año</t>
  </si>
  <si>
    <t>SUMA</t>
  </si>
  <si>
    <t>TODAS LAS DISCIPLINAS</t>
  </si>
  <si>
    <t>NUM</t>
  </si>
  <si>
    <t>AUTOMATION CONTROL SYSTEMS</t>
  </si>
  <si>
    <t>ENERGY FUELS</t>
  </si>
  <si>
    <t>WATER RESOURCES</t>
  </si>
  <si>
    <t>%U_E</t>
  </si>
  <si>
    <t>Mundo</t>
  </si>
  <si>
    <t>%E_M</t>
  </si>
  <si>
    <t>%UCLM vs España</t>
  </si>
  <si>
    <t>%España vs Mundo</t>
  </si>
  <si>
    <t>Todas las publicaciones UCLM indexadas en el periodo 1986-2010 (25 años)</t>
  </si>
  <si>
    <t>Artículos UCLM</t>
  </si>
  <si>
    <t>Peso</t>
  </si>
  <si>
    <t>% España</t>
  </si>
  <si>
    <t>‰ Mundial</t>
  </si>
  <si>
    <t>‰ UCLM vs Mundial</t>
  </si>
  <si>
    <t>USA</t>
  </si>
  <si>
    <t>UNIV CASTILLA LA MANCHA</t>
  </si>
  <si>
    <t>CSIC</t>
  </si>
  <si>
    <t>CSIC UCLM JCCM</t>
  </si>
  <si>
    <t>UNIV POLITECN VALENCIA</t>
  </si>
  <si>
    <t>UNIV COMPLUTENSE MADRID</t>
  </si>
  <si>
    <t>UNIV VALENCIA</t>
  </si>
  <si>
    <t>UNIV AUTONOMA MADRID</t>
  </si>
  <si>
    <t>UNIV MURCIA</t>
  </si>
  <si>
    <t>UNIV CANTABRIA</t>
  </si>
  <si>
    <t>UNIV REY JUAN CARLOS</t>
  </si>
  <si>
    <t>IREC CSIC UCLM JCCM</t>
  </si>
  <si>
    <t>UNIV MALAGA</t>
  </si>
  <si>
    <t>UNIV GRANADA</t>
  </si>
  <si>
    <t>UNIV POLITECN MADRID</t>
  </si>
  <si>
    <t>UNIV BARCELONA</t>
  </si>
  <si>
    <t>UNIV AUTONOMA BARCELONA</t>
  </si>
  <si>
    <t>UNIV CORDOBA</t>
  </si>
  <si>
    <t>UNIV NACL EDUC DISTANCIA</t>
  </si>
  <si>
    <t>UNIV ZARAGOZA</t>
  </si>
  <si>
    <t>UNIV LEON</t>
  </si>
  <si>
    <t>UNIV EXTREMADURA</t>
  </si>
  <si>
    <t>UNIV COMPLUTENSE</t>
  </si>
  <si>
    <t>UNIV ALCALA DE HENARES</t>
  </si>
  <si>
    <t>UNIV ALICANTE</t>
  </si>
  <si>
    <t>COMPLEJO HOSP UNIV ALBACETE</t>
  </si>
  <si>
    <t>UNIV SALAMANCA</t>
  </si>
  <si>
    <t>INST SALUD CARLOS III</t>
  </si>
  <si>
    <t>UNIV LA LAGUNA</t>
  </si>
  <si>
    <t>UNIV POLITECN CARTAGENA</t>
  </si>
  <si>
    <t>UNIV OVIEDO</t>
  </si>
  <si>
    <t>UNIV JAEN</t>
  </si>
  <si>
    <t>INST INVEST RECURSOS CINEGET IREC CSIC UCLM JCCM</t>
  </si>
  <si>
    <t>UNIV NAVARRA</t>
  </si>
  <si>
    <t>UNIV CARLOS III MADRID</t>
  </si>
  <si>
    <t>UNIV SEVILLE</t>
  </si>
  <si>
    <t>UNIV VALLADOLID</t>
  </si>
  <si>
    <t>TECH UNIV CATALONIA</t>
  </si>
  <si>
    <t>UNIV MIGUEL HERNANDEZ</t>
  </si>
  <si>
    <t>UNIV VIGO</t>
  </si>
  <si>
    <t>ALICANTE INST OPHTHALMOL</t>
  </si>
  <si>
    <t>UNIV LLEIDA</t>
  </si>
  <si>
    <t>UNIV ROVIRA VIRGILI</t>
  </si>
  <si>
    <t>FAC CIENCIAS QUIM</t>
  </si>
  <si>
    <t>JCCM</t>
  </si>
  <si>
    <t>UCLM CSIC JCCM</t>
  </si>
  <si>
    <t>UNIV POLITECN CATALUNA</t>
  </si>
  <si>
    <t>ENGINEERING BIOMEDICAL</t>
  </si>
  <si>
    <t>OPHTHALMOLOGY</t>
  </si>
  <si>
    <t>PHYSICS FLUIDS PLASMAS</t>
  </si>
  <si>
    <t>SPORT SCIENCES</t>
  </si>
  <si>
    <t>COMPUTER SCIENCE SOFTWARE ENGINEERING</t>
  </si>
  <si>
    <t>MANAGEMENT</t>
  </si>
  <si>
    <t>AGRICULTURE MULTIDISCIPLINARY</t>
  </si>
  <si>
    <t>PSYCHOLOGY MULTIDISCIPLINARY</t>
  </si>
  <si>
    <t>PSYCHOLOGY EXPERIMENTAL</t>
  </si>
  <si>
    <t>EVOLUTIONARY BIOLOGY</t>
  </si>
  <si>
    <t>HISTORY</t>
  </si>
  <si>
    <t>BEHAVIORAL SCIENCES</t>
  </si>
  <si>
    <t>ENVIRONMENTAL STUDIES</t>
  </si>
  <si>
    <t>BUSINESS</t>
  </si>
  <si>
    <t>ACOUSTICS</t>
  </si>
  <si>
    <t>REPRODUCTIVE BIOLOGY</t>
  </si>
  <si>
    <t>PHILOSOPHY</t>
  </si>
  <si>
    <t>ENGINEERING INDUSTRIAL</t>
  </si>
  <si>
    <t>HEALTH POLICY SERVICES</t>
  </si>
  <si>
    <t>BUSINESS FINANCE</t>
  </si>
  <si>
    <t>LINGUISTICS</t>
  </si>
  <si>
    <t>LITERATURE</t>
  </si>
  <si>
    <t>LANGUAGE LINGUISTICS</t>
  </si>
  <si>
    <t>HUMANITIES MULTIDISCIPLINARY</t>
  </si>
  <si>
    <t>EDUCATION SCIENTIFIC DISCIPLINES</t>
  </si>
  <si>
    <t>GEOGRAPHY</t>
  </si>
  <si>
    <t>TRANSPORTATION SCIENCE TECHNOLOGY</t>
  </si>
  <si>
    <t>RELIGION</t>
  </si>
  <si>
    <t>AGRICULTURAL ENGINEERING</t>
  </si>
  <si>
    <t>MEDICAL INFORMATICS</t>
  </si>
  <si>
    <t>TRANSPORTATION</t>
  </si>
  <si>
    <t>ENGINEERING GEOLOGICAL</t>
  </si>
  <si>
    <t>ANATOMY MORPHOLOGY</t>
  </si>
  <si>
    <t>HISTORY PHILOSOPHY OF SCIENCE</t>
  </si>
  <si>
    <t>ARCHAEOLOGY</t>
  </si>
  <si>
    <t>LITERATURE ROMANCE</t>
  </si>
  <si>
    <t>PSYCHOLOGY BIOLOGICAL</t>
  </si>
  <si>
    <t>CRIMINOLOGY PENOLOGY</t>
  </si>
  <si>
    <t>PUBLIC ADMINISTRATION</t>
  </si>
  <si>
    <t>URBAN STUDIES</t>
  </si>
  <si>
    <t>ORNITHOLOGY</t>
  </si>
  <si>
    <t>HISTORY OF SOCIAL SCIENCES</t>
  </si>
  <si>
    <t>MEDIEVAL RENAISSANCE STUDIES</t>
  </si>
  <si>
    <t>LITERATURE BRITISH ISLES</t>
  </si>
  <si>
    <t>ANDROLOGY</t>
  </si>
  <si>
    <t>FOLKLORE</t>
  </si>
  <si>
    <t>BRANCH</t>
  </si>
  <si>
    <t>HEA</t>
  </si>
  <si>
    <t>TEC</t>
  </si>
  <si>
    <t>Categoria WOS</t>
  </si>
  <si>
    <t>Mundial</t>
  </si>
  <si>
    <t>‰Mundial</t>
  </si>
  <si>
    <t>RAMA</t>
  </si>
  <si>
    <t>ING</t>
  </si>
  <si>
    <t>Ingeniería y Tecnología</t>
  </si>
  <si>
    <t>HUM</t>
  </si>
  <si>
    <t>EXP</t>
  </si>
  <si>
    <t>SAL</t>
  </si>
  <si>
    <t>SOC</t>
  </si>
  <si>
    <t>Humanidades y Arte</t>
  </si>
  <si>
    <t>Ciencias Experimentales y Exactas</t>
  </si>
  <si>
    <t>Ciencias de la Salud y Medicina</t>
  </si>
  <si>
    <t>Ciencias Sociales</t>
  </si>
  <si>
    <t>Rama</t>
  </si>
  <si>
    <t>Concepto</t>
  </si>
  <si>
    <t>%España</t>
  </si>
  <si>
    <t>Evolución por Ramas</t>
  </si>
  <si>
    <t>Artículos totales España</t>
  </si>
  <si>
    <t>TOTAL UCLM</t>
  </si>
  <si>
    <t>Datos por ramas para el quinquenio 2006-2010</t>
  </si>
  <si>
    <t>Articulos_España</t>
  </si>
  <si>
    <t>Artículos_Mundial</t>
  </si>
  <si>
    <t>MATERIALS SCIENCE MULTIDISCIPLINARY</t>
  </si>
  <si>
    <t>CHEMISTRY PHYSICAL</t>
  </si>
  <si>
    <t>ENGINEERING ELECTRICAL ELECTRONIC</t>
  </si>
  <si>
    <t>CHEMISTRY MULTIDISCIPLINARY</t>
  </si>
  <si>
    <t>NEUROSCIENCES</t>
  </si>
  <si>
    <t>PHARMACOLOGY PHARMACY</t>
  </si>
  <si>
    <t>ENVIRONMENTAL SCIENCES</t>
  </si>
  <si>
    <t>PHYSICS MULTIDISCIPLINARY</t>
  </si>
  <si>
    <t>ENGINEERING CHEMICAL</t>
  </si>
  <si>
    <t>CHEMISTRY ORGANIC</t>
  </si>
  <si>
    <t>MATHEMATICS APPLIED</t>
  </si>
  <si>
    <t>PUBLIC ENVIRONMENTAL OCCUPATIONAL HEALTH</t>
  </si>
  <si>
    <t>IMMUNOLOGY</t>
  </si>
  <si>
    <t>CHEMISTRY ANALYTICAL</t>
  </si>
  <si>
    <t>FOOD SCIENCE TECHNOLOGY</t>
  </si>
  <si>
    <t>VETERINARY SCIENCES</t>
  </si>
  <si>
    <t>ECONOMICS</t>
  </si>
  <si>
    <t>tabla 25:</t>
  </si>
  <si>
    <t>CNEAI (Comisión Nacional Evaluadora de la Actividad Investigadora)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</si>
</sst>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"/>
    <numFmt numFmtId="193" formatCode="0.0%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%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dd\,\ mmmm\ dd\,\ yyyy"/>
    <numFmt numFmtId="211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3"/>
      </right>
      <top style="thin"/>
      <bottom style="thin">
        <color indexed="22"/>
      </bottom>
    </border>
    <border>
      <left style="thin">
        <color indexed="2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3"/>
      </right>
      <top style="thin">
        <color indexed="22"/>
      </top>
      <bottom style="thin"/>
    </border>
    <border>
      <left style="thin">
        <color indexed="23"/>
      </left>
      <right style="thin">
        <color indexed="22"/>
      </right>
      <top style="thin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2" fillId="0" borderId="0" xfId="15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1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" fontId="0" fillId="0" borderId="13" xfId="0" applyNumberFormat="1" applyBorder="1" applyAlignment="1">
      <alignment/>
    </xf>
    <xf numFmtId="2" fontId="0" fillId="0" borderId="2" xfId="0" applyNumberFormat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1" fontId="0" fillId="0" borderId="2" xfId="0" applyNumberFormat="1" applyBorder="1" applyAlignment="1">
      <alignment horizontal="center" wrapText="1"/>
    </xf>
    <xf numFmtId="1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2" xfId="0" applyNumberFormat="1" applyBorder="1" applyAlignment="1">
      <alignment horizontal="center" wrapText="1"/>
    </xf>
    <xf numFmtId="1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 wrapText="1"/>
    </xf>
    <xf numFmtId="1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211" fontId="0" fillId="0" borderId="4" xfId="0" applyNumberFormat="1" applyBorder="1" applyAlignment="1">
      <alignment horizontal="center"/>
    </xf>
    <xf numFmtId="211" fontId="0" fillId="0" borderId="1" xfId="0" applyNumberFormat="1" applyBorder="1" applyAlignment="1">
      <alignment horizontal="center"/>
    </xf>
    <xf numFmtId="211" fontId="0" fillId="0" borderId="5" xfId="0" applyNumberFormat="1" applyBorder="1" applyAlignment="1">
      <alignment horizontal="center"/>
    </xf>
    <xf numFmtId="211" fontId="0" fillId="0" borderId="13" xfId="0" applyNumberFormat="1" applyBorder="1" applyAlignment="1">
      <alignment horizontal="center"/>
    </xf>
    <xf numFmtId="0" fontId="0" fillId="0" borderId="29" xfId="0" applyFill="1" applyBorder="1" applyAlignment="1">
      <alignment/>
    </xf>
    <xf numFmtId="211" fontId="0" fillId="0" borderId="0" xfId="0" applyNumberFormat="1" applyBorder="1" applyAlignment="1">
      <alignment/>
    </xf>
    <xf numFmtId="211" fontId="0" fillId="0" borderId="0" xfId="0" applyNumberFormat="1" applyAlignment="1">
      <alignment/>
    </xf>
    <xf numFmtId="0" fontId="0" fillId="0" borderId="22" xfId="0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2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7" xfId="0" applyNumberFormat="1" applyFill="1" applyBorder="1" applyAlignment="1">
      <alignment/>
    </xf>
    <xf numFmtId="1" fontId="0" fillId="0" borderId="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" fontId="0" fillId="0" borderId="37" xfId="0" applyNumberFormat="1" applyBorder="1" applyAlignment="1">
      <alignment/>
    </xf>
    <xf numFmtId="1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38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Fill="1" applyBorder="1" applyAlignment="1">
      <alignment horizontal="center"/>
    </xf>
    <xf numFmtId="211" fontId="0" fillId="0" borderId="9" xfId="0" applyNumberFormat="1" applyBorder="1" applyAlignment="1">
      <alignment horizontal="center"/>
    </xf>
    <xf numFmtId="211" fontId="0" fillId="0" borderId="9" xfId="0" applyNumberFormat="1" applyBorder="1" applyAlignment="1">
      <alignment/>
    </xf>
    <xf numFmtId="211" fontId="0" fillId="0" borderId="11" xfId="0" applyNumberFormat="1" applyBorder="1" applyAlignment="1">
      <alignment/>
    </xf>
    <xf numFmtId="21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36" xfId="0" applyNumberFormat="1" applyBorder="1" applyAlignment="1">
      <alignment/>
    </xf>
    <xf numFmtId="211" fontId="0" fillId="0" borderId="20" xfId="0" applyNumberFormat="1" applyBorder="1" applyAlignment="1">
      <alignment/>
    </xf>
    <xf numFmtId="0" fontId="0" fillId="0" borderId="18" xfId="0" applyBorder="1" applyAlignment="1">
      <alignment/>
    </xf>
    <xf numFmtId="211" fontId="0" fillId="0" borderId="13" xfId="0" applyNumberFormat="1" applyBorder="1" applyAlignment="1">
      <alignment/>
    </xf>
    <xf numFmtId="211" fontId="0" fillId="0" borderId="2" xfId="0" applyNumberFormat="1" applyBorder="1" applyAlignment="1">
      <alignment horizontal="center"/>
    </xf>
    <xf numFmtId="211" fontId="0" fillId="0" borderId="1" xfId="0" applyNumberFormat="1" applyBorder="1" applyAlignment="1">
      <alignment/>
    </xf>
    <xf numFmtId="211" fontId="0" fillId="0" borderId="18" xfId="0" applyNumberFormat="1" applyBorder="1" applyAlignment="1">
      <alignment/>
    </xf>
    <xf numFmtId="211" fontId="0" fillId="0" borderId="3" xfId="0" applyNumberFormat="1" applyBorder="1" applyAlignment="1">
      <alignment/>
    </xf>
    <xf numFmtId="211" fontId="0" fillId="0" borderId="39" xfId="0" applyNumberFormat="1" applyBorder="1" applyAlignment="1">
      <alignment/>
    </xf>
    <xf numFmtId="211" fontId="0" fillId="0" borderId="22" xfId="0" applyNumberFormat="1" applyBorder="1" applyAlignment="1">
      <alignment/>
    </xf>
    <xf numFmtId="211" fontId="0" fillId="0" borderId="37" xfId="0" applyNumberFormat="1" applyBorder="1" applyAlignment="1">
      <alignment/>
    </xf>
    <xf numFmtId="211" fontId="0" fillId="0" borderId="38" xfId="0" applyNumberFormat="1" applyBorder="1" applyAlignment="1">
      <alignment/>
    </xf>
    <xf numFmtId="211" fontId="0" fillId="0" borderId="4" xfId="0" applyNumberFormat="1" applyBorder="1" applyAlignment="1">
      <alignment/>
    </xf>
    <xf numFmtId="211" fontId="0" fillId="0" borderId="14" xfId="0" applyNumberFormat="1" applyBorder="1" applyAlignment="1">
      <alignment/>
    </xf>
    <xf numFmtId="211" fontId="0" fillId="0" borderId="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0" xfId="0" applyFill="1" applyBorder="1" applyAlignment="1">
      <alignment/>
    </xf>
    <xf numFmtId="211" fontId="0" fillId="0" borderId="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17" fontId="0" fillId="0" borderId="3" xfId="0" applyNumberFormat="1" applyBorder="1" applyAlignment="1" quotePrefix="1">
      <alignment horizontal="center"/>
    </xf>
    <xf numFmtId="17" fontId="0" fillId="0" borderId="39" xfId="0" applyNumberFormat="1" applyBorder="1" applyAlignment="1" quotePrefix="1">
      <alignment horizontal="center"/>
    </xf>
    <xf numFmtId="17" fontId="0" fillId="0" borderId="22" xfId="0" applyNumberFormat="1" applyBorder="1" applyAlignment="1" quotePrefix="1">
      <alignment horizont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10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75"/>
          <c:w val="0.9985"/>
          <c:h val="0.99125"/>
        </c:manualLayout>
      </c:layout>
      <c:lineChart>
        <c:grouping val="standard"/>
        <c:varyColors val="0"/>
        <c:ser>
          <c:idx val="1"/>
          <c:order val="0"/>
          <c:tx>
            <c:strRef>
              <c:f>'tabla 2 &amp; figura 1'!$R$29</c:f>
              <c:strCache>
                <c:ptCount val="1"/>
                <c:pt idx="0">
                  <c:v>%UCLM vs España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'tabla 2 &amp; figura 1'!$N$3:$N$27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'tabla 2 &amp; figura 1'!$R$3:$R$27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'tabla 2 &amp; figura 1'!$T$29</c:f>
              <c:strCache>
                <c:ptCount val="1"/>
                <c:pt idx="0">
                  <c:v>‰ UCLM vs Mundial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2 &amp; figura 1'!$T$3:$T$27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678372"/>
        <c:axId val="33105349"/>
      </c:lineChart>
      <c:catAx>
        <c:axId val="3678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05349"/>
        <c:crosses val="autoZero"/>
        <c:auto val="1"/>
        <c:lblOffset val="100"/>
        <c:noMultiLvlLbl val="0"/>
      </c:catAx>
      <c:valAx>
        <c:axId val="33105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8372"/>
        <c:crossesAt val="1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EAEA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5"/>
          <c:y val="0.10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0</xdr:rowOff>
    </xdr:from>
    <xdr:to>
      <xdr:col>11</xdr:col>
      <xdr:colOff>714375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114300" y="2752725"/>
        <a:ext cx="62960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inf-cr.uclm.es/per/fruiz/wos-uclm/" TargetMode="External" /><Relationship Id="rId2" Type="http://schemas.openxmlformats.org/officeDocument/2006/relationships/hyperlink" Target="http://www.educacion.gob.es/horizontales/ministerio/organismos/cneai/memorias-informes.html" TargetMode="External" /><Relationship Id="rId3" Type="http://schemas.openxmlformats.org/officeDocument/2006/relationships/hyperlink" Target="mailto:francisco.ruizg@uclm.es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7109375" style="0" customWidth="1"/>
  </cols>
  <sheetData>
    <row r="2" ht="12.75">
      <c r="A2" t="s">
        <v>2</v>
      </c>
    </row>
    <row r="3" ht="12.75">
      <c r="A3" t="s">
        <v>100</v>
      </c>
    </row>
    <row r="4" ht="12.75">
      <c r="A4" s="3" t="s">
        <v>11</v>
      </c>
    </row>
    <row r="5" ht="12.75">
      <c r="A5" t="s">
        <v>101</v>
      </c>
    </row>
    <row r="7" ht="12.75">
      <c r="A7" t="s">
        <v>12</v>
      </c>
    </row>
    <row r="8" ht="12.75">
      <c r="A8" s="3" t="s">
        <v>3</v>
      </c>
    </row>
    <row r="10" ht="12.75">
      <c r="A10" t="s">
        <v>1</v>
      </c>
    </row>
    <row r="11" spans="1:2" ht="12.75">
      <c r="A11" t="s">
        <v>6</v>
      </c>
      <c r="B11" t="s">
        <v>4</v>
      </c>
    </row>
    <row r="12" ht="12.75">
      <c r="C12" t="s">
        <v>5</v>
      </c>
    </row>
    <row r="13" spans="1:2" ht="12.75">
      <c r="A13" t="s">
        <v>7</v>
      </c>
      <c r="B13" t="s">
        <v>0</v>
      </c>
    </row>
    <row r="14" spans="1:2" ht="12.75">
      <c r="A14" t="s">
        <v>634</v>
      </c>
      <c r="B14" t="s">
        <v>635</v>
      </c>
    </row>
    <row r="15" ht="12.75">
      <c r="B15" s="3" t="s">
        <v>8</v>
      </c>
    </row>
    <row r="16" ht="12.75">
      <c r="B16" s="3"/>
    </row>
    <row r="17" ht="12.75">
      <c r="A17" t="s">
        <v>9</v>
      </c>
    </row>
    <row r="18" ht="12.75">
      <c r="A18" t="s">
        <v>10</v>
      </c>
    </row>
  </sheetData>
  <hyperlinks>
    <hyperlink ref="A8" r:id="rId1" display="http://alarcos.inf-cr.uclm.es/per/fruiz/wos-uclm/"/>
    <hyperlink ref="B15" r:id="rId2" display="http://www.educacion.gob.es/horizontales/ministerio/organismos/cneai/memorias-informes.html"/>
    <hyperlink ref="A4" r:id="rId3" display="francisco.ruizg@uclm.es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A2" sqref="A2"/>
    </sheetView>
  </sheetViews>
  <sheetFormatPr defaultColWidth="11.421875" defaultRowHeight="12.75"/>
  <cols>
    <col min="1" max="1" width="45.8515625" style="0" customWidth="1"/>
    <col min="2" max="2" width="8.00390625" style="0" customWidth="1"/>
    <col min="3" max="3" width="7.8515625" style="0" bestFit="1" customWidth="1"/>
    <col min="4" max="4" width="7.421875" style="0" bestFit="1" customWidth="1"/>
    <col min="5" max="5" width="7.8515625" style="0" bestFit="1" customWidth="1"/>
    <col min="6" max="7" width="5.7109375" style="2" customWidth="1"/>
    <col min="8" max="8" width="4.7109375" style="59" customWidth="1"/>
    <col min="9" max="9" width="15.140625" style="0" customWidth="1"/>
    <col min="10" max="10" width="12.140625" style="0" bestFit="1" customWidth="1"/>
  </cols>
  <sheetData>
    <row r="1" ht="12.75">
      <c r="A1" t="s">
        <v>151</v>
      </c>
    </row>
    <row r="3" spans="2:8" ht="12.75">
      <c r="B3" s="165" t="s">
        <v>103</v>
      </c>
      <c r="C3" s="166"/>
      <c r="D3" s="165" t="s">
        <v>102</v>
      </c>
      <c r="E3" s="166"/>
      <c r="F3"/>
      <c r="G3"/>
      <c r="H3"/>
    </row>
    <row r="4" spans="1:10" ht="12.75" customHeight="1">
      <c r="A4" s="20" t="s">
        <v>478</v>
      </c>
      <c r="B4" s="5" t="s">
        <v>145</v>
      </c>
      <c r="C4" s="5" t="s">
        <v>150</v>
      </c>
      <c r="D4" s="5" t="s">
        <v>145</v>
      </c>
      <c r="E4" s="5" t="s">
        <v>150</v>
      </c>
      <c r="F4" s="60" t="s">
        <v>104</v>
      </c>
      <c r="G4" s="60" t="s">
        <v>146</v>
      </c>
      <c r="H4" s="55" t="s">
        <v>98</v>
      </c>
      <c r="I4" s="5" t="s">
        <v>142</v>
      </c>
      <c r="J4" s="5" t="s">
        <v>144</v>
      </c>
    </row>
    <row r="5" spans="1:10" ht="12.75">
      <c r="A5" s="9" t="s">
        <v>266</v>
      </c>
      <c r="B5" s="7">
        <v>551</v>
      </c>
      <c r="C5" s="32">
        <f aca="true" t="shared" si="0" ref="C5:C41">+B5*100/$B$42</f>
        <v>17.55336094297547</v>
      </c>
      <c r="D5" s="7">
        <v>4346</v>
      </c>
      <c r="E5" s="32">
        <f aca="true" t="shared" si="1" ref="E5:E41">+D5*100/$D$42</f>
        <v>22.22563158433057</v>
      </c>
      <c r="F5" s="32">
        <f aca="true" t="shared" si="2" ref="F5:F42">+D5/B5</f>
        <v>7.887477313974592</v>
      </c>
      <c r="G5" s="32">
        <f aca="true" t="shared" si="3" ref="G5:G41">+F5/(J5/I5)</f>
        <v>0.8865020377299674</v>
      </c>
      <c r="H5" s="56">
        <v>27</v>
      </c>
      <c r="I5" s="21">
        <v>28959</v>
      </c>
      <c r="J5" s="21">
        <v>257657</v>
      </c>
    </row>
    <row r="6" spans="1:10" ht="12.75">
      <c r="A6" s="11" t="s">
        <v>274</v>
      </c>
      <c r="B6" s="4">
        <v>380</v>
      </c>
      <c r="C6" s="33">
        <f t="shared" si="0"/>
        <v>12.10576616756929</v>
      </c>
      <c r="D6" s="4">
        <v>3159</v>
      </c>
      <c r="E6" s="33">
        <f t="shared" si="1"/>
        <v>16.155262350414237</v>
      </c>
      <c r="F6" s="33">
        <f t="shared" si="2"/>
        <v>8.313157894736841</v>
      </c>
      <c r="G6" s="33">
        <f t="shared" si="3"/>
        <v>1.1233086624394018</v>
      </c>
      <c r="H6" s="57">
        <v>25</v>
      </c>
      <c r="I6" s="22">
        <v>11670</v>
      </c>
      <c r="J6" s="22">
        <v>86365</v>
      </c>
    </row>
    <row r="7" spans="1:10" ht="12.75">
      <c r="A7" s="11" t="s">
        <v>479</v>
      </c>
      <c r="B7" s="4">
        <v>327</v>
      </c>
      <c r="C7" s="33">
        <f t="shared" si="0"/>
        <v>10.417330359987258</v>
      </c>
      <c r="D7" s="4">
        <v>2712</v>
      </c>
      <c r="E7" s="33">
        <f t="shared" si="1"/>
        <v>13.869285056765879</v>
      </c>
      <c r="F7" s="33">
        <f t="shared" si="2"/>
        <v>8.293577981651376</v>
      </c>
      <c r="G7" s="33">
        <f t="shared" si="3"/>
        <v>0.8137581022117772</v>
      </c>
      <c r="H7" s="57">
        <v>24</v>
      </c>
      <c r="I7" s="22">
        <v>21878</v>
      </c>
      <c r="J7" s="22">
        <v>222974</v>
      </c>
    </row>
    <row r="8" spans="1:10" ht="12.75">
      <c r="A8" s="11" t="s">
        <v>269</v>
      </c>
      <c r="B8" s="4">
        <v>303</v>
      </c>
      <c r="C8" s="33">
        <f t="shared" si="0"/>
        <v>9.652755654667091</v>
      </c>
      <c r="D8" s="4">
        <v>1114</v>
      </c>
      <c r="E8" s="33">
        <f t="shared" si="1"/>
        <v>5.697044083052061</v>
      </c>
      <c r="F8" s="33">
        <f t="shared" si="2"/>
        <v>3.6765676567656764</v>
      </c>
      <c r="G8" s="33">
        <f t="shared" si="3"/>
        <v>0.9104656483347451</v>
      </c>
      <c r="H8" s="57">
        <v>15</v>
      </c>
      <c r="I8" s="22">
        <v>8395</v>
      </c>
      <c r="J8" s="22">
        <v>33900</v>
      </c>
    </row>
    <row r="9" spans="1:10" ht="12.75">
      <c r="A9" s="11" t="s">
        <v>472</v>
      </c>
      <c r="B9" s="4">
        <v>288</v>
      </c>
      <c r="C9" s="33">
        <f t="shared" si="0"/>
        <v>9.174896463841987</v>
      </c>
      <c r="D9" s="4">
        <v>1939</v>
      </c>
      <c r="E9" s="33">
        <f t="shared" si="1"/>
        <v>9.916129692134602</v>
      </c>
      <c r="F9" s="33">
        <f t="shared" si="2"/>
        <v>6.732638888888889</v>
      </c>
      <c r="G9" s="33">
        <f t="shared" si="3"/>
        <v>0.8492041626979198</v>
      </c>
      <c r="H9" s="57">
        <v>20</v>
      </c>
      <c r="I9" s="22">
        <v>25381</v>
      </c>
      <c r="J9" s="22">
        <v>201225</v>
      </c>
    </row>
    <row r="10" spans="1:10" ht="12.75">
      <c r="A10" s="11" t="s">
        <v>259</v>
      </c>
      <c r="B10" s="4">
        <v>273</v>
      </c>
      <c r="C10" s="33">
        <f t="shared" si="0"/>
        <v>8.697037273016884</v>
      </c>
      <c r="D10" s="4">
        <v>1676</v>
      </c>
      <c r="E10" s="33">
        <f t="shared" si="1"/>
        <v>8.571136340390712</v>
      </c>
      <c r="F10" s="33">
        <f t="shared" si="2"/>
        <v>6.13919413919414</v>
      </c>
      <c r="G10" s="33">
        <f t="shared" si="3"/>
        <v>1.1503313312604266</v>
      </c>
      <c r="H10" s="57">
        <v>18</v>
      </c>
      <c r="I10" s="22">
        <v>9273</v>
      </c>
      <c r="J10" s="22">
        <v>49489</v>
      </c>
    </row>
    <row r="11" spans="1:10" ht="12.75">
      <c r="A11" s="11" t="s">
        <v>283</v>
      </c>
      <c r="B11" s="4">
        <v>254</v>
      </c>
      <c r="C11" s="33">
        <f t="shared" si="0"/>
        <v>8.09174896463842</v>
      </c>
      <c r="D11" s="4">
        <v>923</v>
      </c>
      <c r="E11" s="33">
        <f t="shared" si="1"/>
        <v>4.720261839009921</v>
      </c>
      <c r="F11" s="33">
        <f t="shared" si="2"/>
        <v>3.6338582677165356</v>
      </c>
      <c r="G11" s="33">
        <f t="shared" si="3"/>
        <v>1.0308562433175712</v>
      </c>
      <c r="H11" s="57">
        <v>14</v>
      </c>
      <c r="I11" s="22">
        <v>11739</v>
      </c>
      <c r="J11" s="22">
        <v>41381</v>
      </c>
    </row>
    <row r="12" spans="1:10" ht="12.75">
      <c r="A12" s="11" t="s">
        <v>264</v>
      </c>
      <c r="B12" s="4">
        <v>244</v>
      </c>
      <c r="C12" s="33">
        <f t="shared" si="0"/>
        <v>7.7731761707550175</v>
      </c>
      <c r="D12" s="4">
        <v>2413</v>
      </c>
      <c r="E12" s="33">
        <f t="shared" si="1"/>
        <v>12.340186151171116</v>
      </c>
      <c r="F12" s="33">
        <f t="shared" si="2"/>
        <v>9.889344262295081</v>
      </c>
      <c r="G12" s="33">
        <f t="shared" si="3"/>
        <v>1.1772725233367372</v>
      </c>
      <c r="H12" s="57">
        <v>24</v>
      </c>
      <c r="I12" s="22">
        <v>16616</v>
      </c>
      <c r="J12" s="22">
        <v>139578</v>
      </c>
    </row>
    <row r="13" spans="1:10" ht="12.75">
      <c r="A13" s="11" t="s">
        <v>263</v>
      </c>
      <c r="B13" s="4">
        <v>235</v>
      </c>
      <c r="C13" s="33">
        <f t="shared" si="0"/>
        <v>7.486460656259956</v>
      </c>
      <c r="D13" s="4">
        <v>1591</v>
      </c>
      <c r="E13" s="33">
        <f t="shared" si="1"/>
        <v>8.136442671576148</v>
      </c>
      <c r="F13" s="33">
        <f t="shared" si="2"/>
        <v>6.770212765957447</v>
      </c>
      <c r="G13" s="33">
        <f t="shared" si="3"/>
        <v>1.0814850505921436</v>
      </c>
      <c r="H13" s="57">
        <v>18</v>
      </c>
      <c r="I13" s="22">
        <v>11526</v>
      </c>
      <c r="J13" s="22">
        <v>72154</v>
      </c>
    </row>
    <row r="14" spans="1:10" ht="12.75">
      <c r="A14" s="11" t="s">
        <v>268</v>
      </c>
      <c r="B14" s="4">
        <v>206</v>
      </c>
      <c r="C14" s="33">
        <f t="shared" si="0"/>
        <v>6.562599553998089</v>
      </c>
      <c r="D14" s="4">
        <v>1249</v>
      </c>
      <c r="E14" s="33">
        <f t="shared" si="1"/>
        <v>6.387439909992841</v>
      </c>
      <c r="F14" s="33">
        <f t="shared" si="2"/>
        <v>6.063106796116505</v>
      </c>
      <c r="G14" s="33">
        <f t="shared" si="3"/>
        <v>0.6575890959222985</v>
      </c>
      <c r="H14" s="57">
        <v>18</v>
      </c>
      <c r="I14" s="22">
        <v>32070</v>
      </c>
      <c r="J14" s="22">
        <v>295692</v>
      </c>
    </row>
    <row r="15" spans="1:10" ht="12.75">
      <c r="A15" s="11" t="s">
        <v>273</v>
      </c>
      <c r="B15" s="4">
        <v>174</v>
      </c>
      <c r="C15" s="33">
        <f t="shared" si="0"/>
        <v>5.543166613571201</v>
      </c>
      <c r="D15" s="4">
        <v>1013</v>
      </c>
      <c r="E15" s="33">
        <f t="shared" si="1"/>
        <v>5.180525723637108</v>
      </c>
      <c r="F15" s="33">
        <f t="shared" si="2"/>
        <v>5.82183908045977</v>
      </c>
      <c r="G15" s="33">
        <f t="shared" si="3"/>
        <v>1.196655380350418</v>
      </c>
      <c r="H15" s="57">
        <v>15</v>
      </c>
      <c r="I15" s="22">
        <v>6056</v>
      </c>
      <c r="J15" s="22">
        <v>29463</v>
      </c>
    </row>
    <row r="16" spans="1:10" ht="12.75">
      <c r="A16" s="11" t="s">
        <v>275</v>
      </c>
      <c r="B16" s="4">
        <v>171</v>
      </c>
      <c r="C16" s="33">
        <f t="shared" si="0"/>
        <v>5.447594775406181</v>
      </c>
      <c r="D16" s="4">
        <v>1007</v>
      </c>
      <c r="E16" s="33">
        <f t="shared" si="1"/>
        <v>5.149841464661962</v>
      </c>
      <c r="F16" s="33">
        <f t="shared" si="2"/>
        <v>5.888888888888889</v>
      </c>
      <c r="G16" s="33">
        <f t="shared" si="3"/>
        <v>0.8408903185593455</v>
      </c>
      <c r="H16" s="57">
        <v>16</v>
      </c>
      <c r="I16" s="22">
        <v>7280</v>
      </c>
      <c r="J16" s="22">
        <v>50983</v>
      </c>
    </row>
    <row r="17" spans="1:10" ht="12.75">
      <c r="A17" s="11" t="s">
        <v>267</v>
      </c>
      <c r="B17" s="4">
        <v>140</v>
      </c>
      <c r="C17" s="33">
        <f t="shared" si="0"/>
        <v>4.460019114367633</v>
      </c>
      <c r="D17" s="4">
        <v>921</v>
      </c>
      <c r="E17" s="33">
        <f t="shared" si="1"/>
        <v>4.710033752684873</v>
      </c>
      <c r="F17" s="33">
        <f t="shared" si="2"/>
        <v>6.578571428571428</v>
      </c>
      <c r="G17" s="33">
        <f t="shared" si="3"/>
        <v>1.0673149173276222</v>
      </c>
      <c r="H17" s="57">
        <v>16</v>
      </c>
      <c r="I17" s="22">
        <v>3831</v>
      </c>
      <c r="J17" s="22">
        <v>23613</v>
      </c>
    </row>
    <row r="18" spans="1:10" ht="12.75">
      <c r="A18" s="11" t="s">
        <v>265</v>
      </c>
      <c r="B18" s="4">
        <v>134</v>
      </c>
      <c r="C18" s="33">
        <f t="shared" si="0"/>
        <v>4.2688754380375915</v>
      </c>
      <c r="D18" s="4">
        <v>1216</v>
      </c>
      <c r="E18" s="33">
        <f t="shared" si="1"/>
        <v>6.218676485629539</v>
      </c>
      <c r="F18" s="33">
        <f t="shared" si="2"/>
        <v>9.074626865671641</v>
      </c>
      <c r="G18" s="33">
        <f t="shared" si="3"/>
        <v>1.184654096721933</v>
      </c>
      <c r="H18" s="57">
        <v>19</v>
      </c>
      <c r="I18" s="22">
        <v>4296</v>
      </c>
      <c r="J18" s="22">
        <v>32908</v>
      </c>
    </row>
    <row r="19" spans="1:10" ht="12.75">
      <c r="A19" s="11" t="s">
        <v>282</v>
      </c>
      <c r="B19" s="4">
        <v>129</v>
      </c>
      <c r="C19" s="33">
        <f t="shared" si="0"/>
        <v>4.109589041095891</v>
      </c>
      <c r="D19" s="4">
        <v>618</v>
      </c>
      <c r="E19" s="33">
        <f t="shared" si="1"/>
        <v>3.160478674440012</v>
      </c>
      <c r="F19" s="33">
        <f t="shared" si="2"/>
        <v>4.790697674418604</v>
      </c>
      <c r="G19" s="33">
        <f t="shared" si="3"/>
        <v>0.7067615621664636</v>
      </c>
      <c r="H19" s="57">
        <v>12</v>
      </c>
      <c r="I19" s="22">
        <v>9981</v>
      </c>
      <c r="J19" s="22">
        <v>67655</v>
      </c>
    </row>
    <row r="20" spans="1:10" ht="12.75">
      <c r="A20" s="11" t="s">
        <v>271</v>
      </c>
      <c r="B20" s="4">
        <v>108</v>
      </c>
      <c r="C20" s="33">
        <f t="shared" si="0"/>
        <v>3.4405861739407455</v>
      </c>
      <c r="D20" s="4">
        <v>195</v>
      </c>
      <c r="E20" s="33">
        <f t="shared" si="1"/>
        <v>0.9972384166922369</v>
      </c>
      <c r="F20" s="33">
        <f t="shared" si="2"/>
        <v>1.8055555555555556</v>
      </c>
      <c r="G20" s="33">
        <f t="shared" si="3"/>
        <v>0.6101841572520081</v>
      </c>
      <c r="H20" s="57">
        <v>6</v>
      </c>
      <c r="I20" s="22">
        <v>5175</v>
      </c>
      <c r="J20" s="22">
        <v>15313</v>
      </c>
    </row>
    <row r="21" spans="1:10" ht="12.75">
      <c r="A21" s="11" t="s">
        <v>476</v>
      </c>
      <c r="B21" s="4">
        <v>100</v>
      </c>
      <c r="C21" s="33">
        <f t="shared" si="0"/>
        <v>3.1857279388340234</v>
      </c>
      <c r="D21" s="4">
        <v>971</v>
      </c>
      <c r="E21" s="33">
        <f t="shared" si="1"/>
        <v>4.9657359108110875</v>
      </c>
      <c r="F21" s="33">
        <f t="shared" si="2"/>
        <v>9.71</v>
      </c>
      <c r="G21" s="33">
        <f t="shared" si="3"/>
        <v>1.584844203415632</v>
      </c>
      <c r="H21" s="57">
        <v>16</v>
      </c>
      <c r="I21" s="22">
        <v>3431</v>
      </c>
      <c r="J21" s="22">
        <v>21021</v>
      </c>
    </row>
    <row r="22" spans="1:10" ht="12.75">
      <c r="A22" s="11" t="s">
        <v>270</v>
      </c>
      <c r="B22" s="4">
        <v>97</v>
      </c>
      <c r="C22" s="33">
        <f t="shared" si="0"/>
        <v>3.090156100669003</v>
      </c>
      <c r="D22" s="4">
        <v>549</v>
      </c>
      <c r="E22" s="33">
        <f t="shared" si="1"/>
        <v>2.8076096962258363</v>
      </c>
      <c r="F22" s="33">
        <f t="shared" si="2"/>
        <v>5.65979381443299</v>
      </c>
      <c r="G22" s="33">
        <f t="shared" si="3"/>
        <v>0.8970903383670624</v>
      </c>
      <c r="H22" s="57">
        <v>10</v>
      </c>
      <c r="I22" s="22">
        <v>7442</v>
      </c>
      <c r="J22" s="22">
        <v>46952</v>
      </c>
    </row>
    <row r="23" spans="1:10" ht="12.75">
      <c r="A23" s="11" t="s">
        <v>278</v>
      </c>
      <c r="B23" s="4">
        <v>93</v>
      </c>
      <c r="C23" s="33">
        <f t="shared" si="0"/>
        <v>2.9627269831156418</v>
      </c>
      <c r="D23" s="4">
        <v>398</v>
      </c>
      <c r="E23" s="33">
        <f t="shared" si="1"/>
        <v>2.0353891786846683</v>
      </c>
      <c r="F23" s="33">
        <f t="shared" si="2"/>
        <v>4.279569892473118</v>
      </c>
      <c r="G23" s="33">
        <f t="shared" si="3"/>
        <v>0.9658229539822134</v>
      </c>
      <c r="H23" s="57">
        <v>11</v>
      </c>
      <c r="I23" s="22">
        <v>3341</v>
      </c>
      <c r="J23" s="22">
        <v>14804</v>
      </c>
    </row>
    <row r="24" spans="1:10" ht="12.75">
      <c r="A24" s="11" t="s">
        <v>470</v>
      </c>
      <c r="B24" s="4">
        <v>53</v>
      </c>
      <c r="C24" s="33">
        <f t="shared" si="0"/>
        <v>1.6884358075820325</v>
      </c>
      <c r="D24" s="4">
        <v>260</v>
      </c>
      <c r="E24" s="33">
        <f t="shared" si="1"/>
        <v>1.329651222256316</v>
      </c>
      <c r="F24" s="33">
        <f t="shared" si="2"/>
        <v>4.90566037735849</v>
      </c>
      <c r="G24" s="33">
        <f t="shared" si="3"/>
        <v>0.6967507627622467</v>
      </c>
      <c r="H24" s="57">
        <v>8</v>
      </c>
      <c r="I24" s="22">
        <v>5053</v>
      </c>
      <c r="J24" s="22">
        <v>35577</v>
      </c>
    </row>
    <row r="25" spans="1:10" ht="12.75">
      <c r="A25" s="11" t="s">
        <v>473</v>
      </c>
      <c r="B25" s="4">
        <v>50</v>
      </c>
      <c r="C25" s="33">
        <f t="shared" si="0"/>
        <v>1.5928639694170117</v>
      </c>
      <c r="D25" s="4">
        <v>120</v>
      </c>
      <c r="E25" s="33">
        <f t="shared" si="1"/>
        <v>0.613685179502915</v>
      </c>
      <c r="F25" s="33">
        <f t="shared" si="2"/>
        <v>2.4</v>
      </c>
      <c r="G25" s="33">
        <f t="shared" si="3"/>
        <v>0.6013432835820895</v>
      </c>
      <c r="H25" s="57">
        <v>6</v>
      </c>
      <c r="I25" s="22">
        <v>4029</v>
      </c>
      <c r="J25" s="22">
        <v>16080</v>
      </c>
    </row>
    <row r="26" spans="1:10" ht="12.75">
      <c r="A26" s="11" t="s">
        <v>276</v>
      </c>
      <c r="B26" s="4">
        <v>46</v>
      </c>
      <c r="C26" s="33">
        <f t="shared" si="0"/>
        <v>1.4654348518636509</v>
      </c>
      <c r="D26" s="4">
        <v>196</v>
      </c>
      <c r="E26" s="33">
        <f t="shared" si="1"/>
        <v>1.002352459854761</v>
      </c>
      <c r="F26" s="33">
        <f t="shared" si="2"/>
        <v>4.260869565217392</v>
      </c>
      <c r="G26" s="33">
        <f t="shared" si="3"/>
        <v>0.8692815449238995</v>
      </c>
      <c r="H26" s="57">
        <v>8</v>
      </c>
      <c r="I26" s="22">
        <v>4065</v>
      </c>
      <c r="J26" s="22">
        <v>19925</v>
      </c>
    </row>
    <row r="27" spans="1:10" ht="12.75">
      <c r="A27" s="11" t="s">
        <v>468</v>
      </c>
      <c r="B27" s="4">
        <v>45</v>
      </c>
      <c r="C27" s="33">
        <f t="shared" si="0"/>
        <v>1.4335775724753106</v>
      </c>
      <c r="D27" s="4">
        <v>94</v>
      </c>
      <c r="E27" s="33">
        <f t="shared" si="1"/>
        <v>0.4807200572772834</v>
      </c>
      <c r="F27" s="33">
        <f t="shared" si="2"/>
        <v>2.088888888888889</v>
      </c>
      <c r="G27" s="33">
        <f t="shared" si="3"/>
        <v>0.6510106012251935</v>
      </c>
      <c r="H27" s="57">
        <v>6</v>
      </c>
      <c r="I27" s="22">
        <v>1888</v>
      </c>
      <c r="J27" s="22">
        <v>6058</v>
      </c>
    </row>
    <row r="28" spans="1:10" ht="12.75">
      <c r="A28" s="11" t="s">
        <v>277</v>
      </c>
      <c r="B28" s="4">
        <v>44</v>
      </c>
      <c r="C28" s="33">
        <f t="shared" si="0"/>
        <v>1.4017202930869703</v>
      </c>
      <c r="D28" s="4">
        <v>20</v>
      </c>
      <c r="E28" s="33">
        <f t="shared" si="1"/>
        <v>0.10228086325048584</v>
      </c>
      <c r="F28" s="33">
        <f t="shared" si="2"/>
        <v>0.45454545454545453</v>
      </c>
      <c r="G28" s="33">
        <f t="shared" si="3"/>
        <v>0.42972595996061697</v>
      </c>
      <c r="H28" s="57">
        <v>3</v>
      </c>
      <c r="I28" s="22">
        <v>2095</v>
      </c>
      <c r="J28" s="22">
        <v>2216</v>
      </c>
    </row>
    <row r="29" spans="1:10" ht="12.75">
      <c r="A29" s="11" t="s">
        <v>279</v>
      </c>
      <c r="B29" s="4">
        <v>41</v>
      </c>
      <c r="C29" s="33">
        <f t="shared" si="0"/>
        <v>1.3061484549219498</v>
      </c>
      <c r="D29" s="4">
        <v>184</v>
      </c>
      <c r="E29" s="33">
        <f t="shared" si="1"/>
        <v>0.9409839419044697</v>
      </c>
      <c r="F29" s="33">
        <f t="shared" si="2"/>
        <v>4.487804878048781</v>
      </c>
      <c r="G29" s="33">
        <f t="shared" si="3"/>
        <v>0.7371147884432995</v>
      </c>
      <c r="H29" s="57">
        <v>8</v>
      </c>
      <c r="I29" s="22">
        <v>2547</v>
      </c>
      <c r="J29" s="22">
        <v>15507</v>
      </c>
    </row>
    <row r="30" spans="1:10" ht="12.75">
      <c r="A30" s="11" t="s">
        <v>469</v>
      </c>
      <c r="B30" s="4">
        <v>41</v>
      </c>
      <c r="C30" s="33">
        <f t="shared" si="0"/>
        <v>1.3061484549219498</v>
      </c>
      <c r="D30" s="4">
        <v>175</v>
      </c>
      <c r="E30" s="33">
        <f t="shared" si="1"/>
        <v>0.8949575534417511</v>
      </c>
      <c r="F30" s="33">
        <f t="shared" si="2"/>
        <v>4.2682926829268295</v>
      </c>
      <c r="G30" s="33">
        <f t="shared" si="3"/>
        <v>1.1990381407199453</v>
      </c>
      <c r="H30" s="57">
        <v>6</v>
      </c>
      <c r="I30" s="22">
        <v>2033</v>
      </c>
      <c r="J30" s="22">
        <v>7237</v>
      </c>
    </row>
    <row r="31" spans="1:10" ht="12.75">
      <c r="A31" s="11" t="s">
        <v>262</v>
      </c>
      <c r="B31" s="4">
        <v>39</v>
      </c>
      <c r="C31" s="33">
        <f t="shared" si="0"/>
        <v>1.2424338961452692</v>
      </c>
      <c r="D31" s="4">
        <v>276</v>
      </c>
      <c r="E31" s="33">
        <f t="shared" si="1"/>
        <v>1.4114759128567045</v>
      </c>
      <c r="F31" s="33">
        <f t="shared" si="2"/>
        <v>7.076923076923077</v>
      </c>
      <c r="G31" s="33">
        <f t="shared" si="3"/>
        <v>1.2061805985856617</v>
      </c>
      <c r="H31" s="57">
        <v>9</v>
      </c>
      <c r="I31" s="22">
        <v>1333</v>
      </c>
      <c r="J31" s="22">
        <v>7821</v>
      </c>
    </row>
    <row r="32" spans="1:10" ht="12.75">
      <c r="A32" s="11" t="s">
        <v>272</v>
      </c>
      <c r="B32" s="4">
        <v>31</v>
      </c>
      <c r="C32" s="33">
        <f t="shared" si="0"/>
        <v>0.9875756610385473</v>
      </c>
      <c r="D32" s="4">
        <v>91</v>
      </c>
      <c r="E32" s="33">
        <f t="shared" si="1"/>
        <v>0.46537792778971054</v>
      </c>
      <c r="F32" s="33">
        <f t="shared" si="2"/>
        <v>2.935483870967742</v>
      </c>
      <c r="G32" s="33">
        <f t="shared" si="3"/>
        <v>1.9264499802723773</v>
      </c>
      <c r="H32" s="57">
        <v>5</v>
      </c>
      <c r="I32" s="22">
        <v>1556</v>
      </c>
      <c r="J32" s="22">
        <v>2371</v>
      </c>
    </row>
    <row r="33" spans="1:10" ht="12.75">
      <c r="A33" s="11" t="s">
        <v>475</v>
      </c>
      <c r="B33" s="4">
        <v>29</v>
      </c>
      <c r="C33" s="33">
        <f t="shared" si="0"/>
        <v>0.9238611022618668</v>
      </c>
      <c r="D33" s="4">
        <v>64</v>
      </c>
      <c r="E33" s="33">
        <f t="shared" si="1"/>
        <v>0.32729876240155464</v>
      </c>
      <c r="F33" s="33">
        <f t="shared" si="2"/>
        <v>2.206896551724138</v>
      </c>
      <c r="G33" s="33">
        <f t="shared" si="3"/>
        <v>0.7435999447886135</v>
      </c>
      <c r="H33" s="57">
        <v>5</v>
      </c>
      <c r="I33" s="22">
        <v>1431</v>
      </c>
      <c r="J33" s="22">
        <v>4247</v>
      </c>
    </row>
    <row r="34" spans="1:10" ht="12.75">
      <c r="A34" s="11" t="s">
        <v>284</v>
      </c>
      <c r="B34" s="4">
        <v>23</v>
      </c>
      <c r="C34" s="33">
        <f t="shared" si="0"/>
        <v>0.7327174259318254</v>
      </c>
      <c r="D34" s="4">
        <v>366</v>
      </c>
      <c r="E34" s="33">
        <f t="shared" si="1"/>
        <v>1.8717397974838907</v>
      </c>
      <c r="F34" s="33">
        <f t="shared" si="2"/>
        <v>15.91304347826087</v>
      </c>
      <c r="G34" s="33">
        <f t="shared" si="3"/>
        <v>0.5086934674935162</v>
      </c>
      <c r="H34" s="57">
        <v>10</v>
      </c>
      <c r="I34" s="22">
        <v>1336</v>
      </c>
      <c r="J34" s="22">
        <v>41793</v>
      </c>
    </row>
    <row r="35" spans="1:10" ht="12.75">
      <c r="A35" s="11" t="s">
        <v>281</v>
      </c>
      <c r="B35" s="4">
        <v>19</v>
      </c>
      <c r="C35" s="33">
        <f t="shared" si="0"/>
        <v>0.6052883083784645</v>
      </c>
      <c r="D35" s="4">
        <v>3</v>
      </c>
      <c r="E35" s="33">
        <f t="shared" si="1"/>
        <v>0.015342129487572876</v>
      </c>
      <c r="F35" s="33">
        <f t="shared" si="2"/>
        <v>0.15789473684210525</v>
      </c>
      <c r="G35" s="33">
        <f t="shared" si="3"/>
        <v>0.2598496240601504</v>
      </c>
      <c r="H35" s="57">
        <v>1</v>
      </c>
      <c r="I35" s="22">
        <v>1728</v>
      </c>
      <c r="J35" s="22">
        <v>1050</v>
      </c>
    </row>
    <row r="36" spans="1:10" ht="12.75">
      <c r="A36" s="11" t="s">
        <v>474</v>
      </c>
      <c r="B36" s="4">
        <v>12</v>
      </c>
      <c r="C36" s="33">
        <f t="shared" si="0"/>
        <v>0.38228735266008285</v>
      </c>
      <c r="D36" s="4">
        <v>29</v>
      </c>
      <c r="E36" s="33">
        <f t="shared" si="1"/>
        <v>0.14830725171320447</v>
      </c>
      <c r="F36" s="33">
        <f t="shared" si="2"/>
        <v>2.4166666666666665</v>
      </c>
      <c r="G36" s="33">
        <f t="shared" si="3"/>
        <v>1.493939393939394</v>
      </c>
      <c r="H36" s="57">
        <v>3</v>
      </c>
      <c r="I36" s="22">
        <v>1156</v>
      </c>
      <c r="J36" s="22">
        <v>1870</v>
      </c>
    </row>
    <row r="37" spans="1:10" ht="12.75">
      <c r="A37" s="11" t="s">
        <v>477</v>
      </c>
      <c r="B37" s="4">
        <v>10</v>
      </c>
      <c r="C37" s="33">
        <f t="shared" si="0"/>
        <v>0.31857279388340237</v>
      </c>
      <c r="D37" s="4">
        <v>25</v>
      </c>
      <c r="E37" s="33">
        <f t="shared" si="1"/>
        <v>0.1278510790631073</v>
      </c>
      <c r="F37" s="33">
        <f t="shared" si="2"/>
        <v>2.5</v>
      </c>
      <c r="G37" s="33">
        <f t="shared" si="3"/>
        <v>1.2757201646090535</v>
      </c>
      <c r="H37" s="57">
        <v>3</v>
      </c>
      <c r="I37" s="22">
        <v>1240</v>
      </c>
      <c r="J37" s="22">
        <v>2430</v>
      </c>
    </row>
    <row r="38" spans="1:10" ht="12.75">
      <c r="A38" s="11" t="s">
        <v>260</v>
      </c>
      <c r="B38" s="4">
        <v>9</v>
      </c>
      <c r="C38" s="33">
        <f t="shared" si="0"/>
        <v>0.2867155144950621</v>
      </c>
      <c r="D38" s="4">
        <v>0</v>
      </c>
      <c r="E38" s="33">
        <f t="shared" si="1"/>
        <v>0</v>
      </c>
      <c r="F38" s="33">
        <f t="shared" si="2"/>
        <v>0</v>
      </c>
      <c r="G38" s="33">
        <f t="shared" si="3"/>
        <v>0</v>
      </c>
      <c r="H38" s="57">
        <v>0</v>
      </c>
      <c r="I38" s="22">
        <v>943</v>
      </c>
      <c r="J38" s="22">
        <v>219</v>
      </c>
    </row>
    <row r="39" spans="1:10" ht="12.75">
      <c r="A39" s="11" t="s">
        <v>471</v>
      </c>
      <c r="B39" s="4">
        <v>8</v>
      </c>
      <c r="C39" s="33">
        <f t="shared" si="0"/>
        <v>0.2548582351067219</v>
      </c>
      <c r="D39" s="4">
        <v>0</v>
      </c>
      <c r="E39" s="33">
        <f t="shared" si="1"/>
        <v>0</v>
      </c>
      <c r="F39" s="33">
        <f t="shared" si="2"/>
        <v>0</v>
      </c>
      <c r="G39" s="33">
        <f t="shared" si="3"/>
        <v>0</v>
      </c>
      <c r="H39" s="57">
        <v>0</v>
      </c>
      <c r="I39" s="22">
        <v>626</v>
      </c>
      <c r="J39" s="22">
        <v>502</v>
      </c>
    </row>
    <row r="40" spans="1:10" ht="12.75">
      <c r="A40" s="11" t="s">
        <v>261</v>
      </c>
      <c r="B40" s="4">
        <v>7</v>
      </c>
      <c r="C40" s="33">
        <f t="shared" si="0"/>
        <v>0.22300095571838166</v>
      </c>
      <c r="D40" s="4">
        <v>42</v>
      </c>
      <c r="E40" s="33">
        <f t="shared" si="1"/>
        <v>0.21478981282602025</v>
      </c>
      <c r="F40" s="33">
        <f t="shared" si="2"/>
        <v>6</v>
      </c>
      <c r="G40" s="33">
        <f t="shared" si="3"/>
        <v>0.4657625150346315</v>
      </c>
      <c r="H40" s="57">
        <v>3</v>
      </c>
      <c r="I40" s="22">
        <v>5615</v>
      </c>
      <c r="J40" s="22">
        <v>72333</v>
      </c>
    </row>
    <row r="41" spans="1:10" ht="12.75">
      <c r="A41" s="13" t="s">
        <v>280</v>
      </c>
      <c r="B41" s="8">
        <v>2</v>
      </c>
      <c r="C41" s="34">
        <f t="shared" si="0"/>
        <v>0.06371455877668047</v>
      </c>
      <c r="D41" s="8">
        <v>0</v>
      </c>
      <c r="E41" s="34">
        <f t="shared" si="1"/>
        <v>0</v>
      </c>
      <c r="F41" s="34">
        <f t="shared" si="2"/>
        <v>0</v>
      </c>
      <c r="G41" s="34">
        <f t="shared" si="3"/>
        <v>0</v>
      </c>
      <c r="H41" s="61">
        <v>0</v>
      </c>
      <c r="I41" s="30">
        <v>265</v>
      </c>
      <c r="J41" s="30">
        <v>159</v>
      </c>
    </row>
    <row r="42" spans="1:10" ht="12.75">
      <c r="A42" s="15" t="s">
        <v>258</v>
      </c>
      <c r="B42" s="16">
        <v>3139</v>
      </c>
      <c r="C42" s="16"/>
      <c r="D42" s="16">
        <v>19554</v>
      </c>
      <c r="E42" s="16"/>
      <c r="F42" s="36">
        <f t="shared" si="2"/>
        <v>6.229372411596049</v>
      </c>
      <c r="G42" s="36"/>
      <c r="H42" s="58">
        <v>42</v>
      </c>
      <c r="I42" s="18">
        <v>190779</v>
      </c>
      <c r="J42" s="18"/>
    </row>
  </sheetData>
  <mergeCells count="2">
    <mergeCell ref="B3:C3"/>
    <mergeCell ref="D3:E3"/>
  </mergeCells>
  <printOptions/>
  <pageMargins left="0.75" right="0.75" top="1" bottom="1" header="0" footer="0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A2" sqref="A2"/>
    </sheetView>
  </sheetViews>
  <sheetFormatPr defaultColWidth="11.421875" defaultRowHeight="12.75"/>
  <cols>
    <col min="1" max="1" width="45.8515625" style="0" customWidth="1"/>
    <col min="2" max="2" width="7.28125" style="0" customWidth="1"/>
    <col min="3" max="3" width="6.7109375" style="0" customWidth="1"/>
    <col min="4" max="5" width="7.28125" style="0" customWidth="1"/>
    <col min="6" max="6" width="6.7109375" style="0" customWidth="1"/>
    <col min="7" max="7" width="8.28125" style="0" bestFit="1" customWidth="1"/>
    <col min="8" max="8" width="7.28125" style="0" bestFit="1" customWidth="1"/>
    <col min="9" max="9" width="8.28125" style="0" bestFit="1" customWidth="1"/>
  </cols>
  <sheetData>
    <row r="1" ht="12.75">
      <c r="A1" t="s">
        <v>152</v>
      </c>
    </row>
    <row r="3" spans="1:6" ht="12.75">
      <c r="A3" s="25"/>
      <c r="B3" s="165" t="s">
        <v>103</v>
      </c>
      <c r="C3" s="168"/>
      <c r="D3" s="166"/>
      <c r="E3" s="165" t="s">
        <v>102</v>
      </c>
      <c r="F3" s="166"/>
    </row>
    <row r="4" spans="1:9" ht="25.5" customHeight="1">
      <c r="A4" s="20" t="s">
        <v>478</v>
      </c>
      <c r="B4" s="5" t="s">
        <v>147</v>
      </c>
      <c r="C4" s="5" t="s">
        <v>148</v>
      </c>
      <c r="D4" s="5" t="s">
        <v>149</v>
      </c>
      <c r="E4" s="5" t="s">
        <v>147</v>
      </c>
      <c r="F4" s="5" t="s">
        <v>148</v>
      </c>
      <c r="G4" s="5" t="s">
        <v>142</v>
      </c>
      <c r="H4" s="5" t="s">
        <v>144</v>
      </c>
      <c r="I4" s="5" t="s">
        <v>143</v>
      </c>
    </row>
    <row r="5" spans="1:9" ht="12.75">
      <c r="A5" s="9" t="s">
        <v>267</v>
      </c>
      <c r="B5" s="7">
        <v>140</v>
      </c>
      <c r="C5" s="64">
        <f aca="true" t="shared" si="0" ref="C5:C42">+B5*100/G5</f>
        <v>3.6543983294179068</v>
      </c>
      <c r="D5" s="32">
        <f aca="true" t="shared" si="1" ref="D5:D42">+B5*1000/I5</f>
        <v>1.3319886590679886</v>
      </c>
      <c r="E5" s="7">
        <v>921</v>
      </c>
      <c r="F5" s="10">
        <f aca="true" t="shared" si="2" ref="F5:F41">+E5*100/H5</f>
        <v>3.9003938508448734</v>
      </c>
      <c r="G5" s="21">
        <v>3831</v>
      </c>
      <c r="H5" s="21">
        <v>23613</v>
      </c>
      <c r="I5" s="21">
        <v>105106</v>
      </c>
    </row>
    <row r="6" spans="1:9" ht="12.75">
      <c r="A6" s="11" t="s">
        <v>269</v>
      </c>
      <c r="B6" s="4">
        <v>303</v>
      </c>
      <c r="C6" s="63">
        <f t="shared" si="0"/>
        <v>3.609291244788565</v>
      </c>
      <c r="D6" s="33">
        <f t="shared" si="1"/>
        <v>1.7015780311113606</v>
      </c>
      <c r="E6" s="4">
        <v>1114</v>
      </c>
      <c r="F6" s="12">
        <f t="shared" si="2"/>
        <v>3.286135693215339</v>
      </c>
      <c r="G6" s="22">
        <v>8395</v>
      </c>
      <c r="H6" s="22">
        <v>33900</v>
      </c>
      <c r="I6" s="22">
        <v>178070</v>
      </c>
    </row>
    <row r="7" spans="1:9" ht="12.75">
      <c r="A7" s="11" t="s">
        <v>274</v>
      </c>
      <c r="B7" s="4">
        <v>380</v>
      </c>
      <c r="C7" s="63">
        <f t="shared" si="0"/>
        <v>3.2562125107112254</v>
      </c>
      <c r="D7" s="33">
        <f t="shared" si="1"/>
        <v>1.6585991820487191</v>
      </c>
      <c r="E7" s="4">
        <v>3159</v>
      </c>
      <c r="F7" s="12">
        <f t="shared" si="2"/>
        <v>3.657731720025473</v>
      </c>
      <c r="G7" s="22">
        <v>11670</v>
      </c>
      <c r="H7" s="22">
        <v>86365</v>
      </c>
      <c r="I7" s="22">
        <v>229109</v>
      </c>
    </row>
    <row r="8" spans="1:9" ht="12.75">
      <c r="A8" s="11" t="s">
        <v>265</v>
      </c>
      <c r="B8" s="4">
        <v>134</v>
      </c>
      <c r="C8" s="63">
        <f t="shared" si="0"/>
        <v>3.1191806331471135</v>
      </c>
      <c r="D8" s="33">
        <f t="shared" si="1"/>
        <v>1.3867041973673317</v>
      </c>
      <c r="E8" s="4">
        <v>1216</v>
      </c>
      <c r="F8" s="12">
        <f t="shared" si="2"/>
        <v>3.695150115473441</v>
      </c>
      <c r="G8" s="22">
        <v>4296</v>
      </c>
      <c r="H8" s="22">
        <v>32908</v>
      </c>
      <c r="I8" s="22">
        <v>96632</v>
      </c>
    </row>
    <row r="9" spans="1:9" ht="12.75">
      <c r="A9" s="11" t="s">
        <v>259</v>
      </c>
      <c r="B9" s="4">
        <v>273</v>
      </c>
      <c r="C9" s="63">
        <f t="shared" si="0"/>
        <v>2.9440310579100615</v>
      </c>
      <c r="D9" s="33">
        <f t="shared" si="1"/>
        <v>1.3752040137822643</v>
      </c>
      <c r="E9" s="4">
        <v>1676</v>
      </c>
      <c r="F9" s="12">
        <f t="shared" si="2"/>
        <v>3.386611166117723</v>
      </c>
      <c r="G9" s="22">
        <v>9273</v>
      </c>
      <c r="H9" s="22">
        <v>49489</v>
      </c>
      <c r="I9" s="22">
        <v>198516</v>
      </c>
    </row>
    <row r="10" spans="1:9" ht="12.75">
      <c r="A10" s="11" t="s">
        <v>262</v>
      </c>
      <c r="B10" s="4">
        <v>39</v>
      </c>
      <c r="C10" s="63">
        <f t="shared" si="0"/>
        <v>2.9257314328582145</v>
      </c>
      <c r="D10" s="33">
        <f t="shared" si="1"/>
        <v>1.1728617827499097</v>
      </c>
      <c r="E10" s="4">
        <v>276</v>
      </c>
      <c r="F10" s="12">
        <f t="shared" si="2"/>
        <v>3.5289604909858077</v>
      </c>
      <c r="G10" s="22">
        <v>1333</v>
      </c>
      <c r="H10" s="22">
        <v>7821</v>
      </c>
      <c r="I10" s="22">
        <v>33252</v>
      </c>
    </row>
    <row r="11" spans="1:9" ht="12.75">
      <c r="A11" s="11" t="s">
        <v>476</v>
      </c>
      <c r="B11" s="4">
        <v>100</v>
      </c>
      <c r="C11" s="63">
        <f t="shared" si="0"/>
        <v>2.914602156805596</v>
      </c>
      <c r="D11" s="33">
        <f t="shared" si="1"/>
        <v>1.0124326732272304</v>
      </c>
      <c r="E11" s="4">
        <v>971</v>
      </c>
      <c r="F11" s="12">
        <f t="shared" si="2"/>
        <v>4.619190333476047</v>
      </c>
      <c r="G11" s="22">
        <v>3431</v>
      </c>
      <c r="H11" s="22">
        <v>21021</v>
      </c>
      <c r="I11" s="22">
        <v>98772</v>
      </c>
    </row>
    <row r="12" spans="1:9" ht="12.75">
      <c r="A12" s="11" t="s">
        <v>273</v>
      </c>
      <c r="B12" s="4">
        <v>174</v>
      </c>
      <c r="C12" s="63">
        <f t="shared" si="0"/>
        <v>2.8731836195508587</v>
      </c>
      <c r="D12" s="33">
        <f t="shared" si="1"/>
        <v>0.9330509156232405</v>
      </c>
      <c r="E12" s="4">
        <v>1013</v>
      </c>
      <c r="F12" s="12">
        <f t="shared" si="2"/>
        <v>3.4382106370702235</v>
      </c>
      <c r="G12" s="22">
        <v>6056</v>
      </c>
      <c r="H12" s="22">
        <v>29463</v>
      </c>
      <c r="I12" s="22">
        <v>186485</v>
      </c>
    </row>
    <row r="13" spans="1:9" ht="12.75">
      <c r="A13" s="11" t="s">
        <v>278</v>
      </c>
      <c r="B13" s="4">
        <v>93</v>
      </c>
      <c r="C13" s="63">
        <f t="shared" si="0"/>
        <v>2.7835977252319664</v>
      </c>
      <c r="D13" s="33">
        <f t="shared" si="1"/>
        <v>0.6796655753040225</v>
      </c>
      <c r="E13" s="4">
        <v>398</v>
      </c>
      <c r="F13" s="12">
        <f t="shared" si="2"/>
        <v>2.6884625776817077</v>
      </c>
      <c r="G13" s="22">
        <v>3341</v>
      </c>
      <c r="H13" s="22">
        <v>14804</v>
      </c>
      <c r="I13" s="22">
        <v>136832</v>
      </c>
    </row>
    <row r="14" spans="1:9" ht="12.75">
      <c r="A14" s="11" t="s">
        <v>468</v>
      </c>
      <c r="B14" s="4">
        <v>45</v>
      </c>
      <c r="C14" s="63">
        <f t="shared" si="0"/>
        <v>2.3834745762711864</v>
      </c>
      <c r="D14" s="33">
        <f t="shared" si="1"/>
        <v>0.67935808209665</v>
      </c>
      <c r="E14" s="4">
        <v>94</v>
      </c>
      <c r="F14" s="12">
        <f t="shared" si="2"/>
        <v>1.5516672169032684</v>
      </c>
      <c r="G14" s="22">
        <v>1888</v>
      </c>
      <c r="H14" s="22">
        <v>6058</v>
      </c>
      <c r="I14" s="22">
        <v>66239</v>
      </c>
    </row>
    <row r="15" spans="1:9" ht="12.75">
      <c r="A15" s="11" t="s">
        <v>275</v>
      </c>
      <c r="B15" s="4">
        <v>171</v>
      </c>
      <c r="C15" s="63">
        <f t="shared" si="0"/>
        <v>2.348901098901099</v>
      </c>
      <c r="D15" s="33">
        <f t="shared" si="1"/>
        <v>1.6915954415954415</v>
      </c>
      <c r="E15" s="4">
        <v>1007</v>
      </c>
      <c r="F15" s="12">
        <f t="shared" si="2"/>
        <v>1.9751681933193417</v>
      </c>
      <c r="G15" s="22">
        <v>7280</v>
      </c>
      <c r="H15" s="22">
        <v>50983</v>
      </c>
      <c r="I15" s="22">
        <v>101088</v>
      </c>
    </row>
    <row r="16" spans="1:9" ht="12.75">
      <c r="A16" s="11" t="s">
        <v>283</v>
      </c>
      <c r="B16" s="4">
        <v>254</v>
      </c>
      <c r="C16" s="63">
        <f t="shared" si="0"/>
        <v>2.163727745123094</v>
      </c>
      <c r="D16" s="33">
        <f t="shared" si="1"/>
        <v>0.970547327555902</v>
      </c>
      <c r="E16" s="4">
        <v>923</v>
      </c>
      <c r="F16" s="12">
        <f t="shared" si="2"/>
        <v>2.2304922548995916</v>
      </c>
      <c r="G16" s="22">
        <v>11739</v>
      </c>
      <c r="H16" s="22">
        <v>41381</v>
      </c>
      <c r="I16" s="22">
        <v>261708</v>
      </c>
    </row>
    <row r="17" spans="1:9" ht="12.75">
      <c r="A17" s="11" t="s">
        <v>277</v>
      </c>
      <c r="B17" s="4">
        <v>44</v>
      </c>
      <c r="C17" s="63">
        <f t="shared" si="0"/>
        <v>2.100238663484487</v>
      </c>
      <c r="D17" s="33">
        <f t="shared" si="1"/>
        <v>0.8245258976088748</v>
      </c>
      <c r="E17" s="4">
        <v>20</v>
      </c>
      <c r="F17" s="12">
        <f t="shared" si="2"/>
        <v>0.9025270758122743</v>
      </c>
      <c r="G17" s="22">
        <v>2095</v>
      </c>
      <c r="H17" s="22">
        <v>2216</v>
      </c>
      <c r="I17" s="22">
        <v>53364</v>
      </c>
    </row>
    <row r="18" spans="1:9" ht="12.75">
      <c r="A18" s="11" t="s">
        <v>271</v>
      </c>
      <c r="B18" s="4">
        <v>108</v>
      </c>
      <c r="C18" s="63">
        <f t="shared" si="0"/>
        <v>2.0869565217391304</v>
      </c>
      <c r="D18" s="33">
        <f t="shared" si="1"/>
        <v>1.0001018622267084</v>
      </c>
      <c r="E18" s="4">
        <v>195</v>
      </c>
      <c r="F18" s="12">
        <f t="shared" si="2"/>
        <v>1.2734278064389735</v>
      </c>
      <c r="G18" s="22">
        <v>5175</v>
      </c>
      <c r="H18" s="22">
        <v>15313</v>
      </c>
      <c r="I18" s="22">
        <v>107989</v>
      </c>
    </row>
    <row r="19" spans="1:9" ht="12.75">
      <c r="A19" s="11" t="s">
        <v>263</v>
      </c>
      <c r="B19" s="4">
        <v>235</v>
      </c>
      <c r="C19" s="63">
        <f t="shared" si="0"/>
        <v>2.038868644803054</v>
      </c>
      <c r="D19" s="33">
        <f t="shared" si="1"/>
        <v>0.9081072725867533</v>
      </c>
      <c r="E19" s="4">
        <v>1591</v>
      </c>
      <c r="F19" s="12">
        <f t="shared" si="2"/>
        <v>2.205005959475566</v>
      </c>
      <c r="G19" s="22">
        <v>11526</v>
      </c>
      <c r="H19" s="22">
        <v>72154</v>
      </c>
      <c r="I19" s="22">
        <v>258780</v>
      </c>
    </row>
    <row r="20" spans="1:9" ht="12.75">
      <c r="A20" s="11" t="s">
        <v>475</v>
      </c>
      <c r="B20" s="4">
        <v>29</v>
      </c>
      <c r="C20" s="63">
        <f t="shared" si="0"/>
        <v>2.026554856743536</v>
      </c>
      <c r="D20" s="33">
        <f t="shared" si="1"/>
        <v>0.6818716200329179</v>
      </c>
      <c r="E20" s="4">
        <v>64</v>
      </c>
      <c r="F20" s="12">
        <f t="shared" si="2"/>
        <v>1.5069460795855898</v>
      </c>
      <c r="G20" s="22">
        <v>1431</v>
      </c>
      <c r="H20" s="22">
        <v>4247</v>
      </c>
      <c r="I20" s="22">
        <v>42530</v>
      </c>
    </row>
    <row r="21" spans="1:9" ht="12.75">
      <c r="A21" s="11" t="s">
        <v>469</v>
      </c>
      <c r="B21" s="4">
        <v>41</v>
      </c>
      <c r="C21" s="63">
        <f t="shared" si="0"/>
        <v>2.016724053123463</v>
      </c>
      <c r="D21" s="33">
        <f t="shared" si="1"/>
        <v>0.44010304851867754</v>
      </c>
      <c r="E21" s="4">
        <v>175</v>
      </c>
      <c r="F21" s="12">
        <f t="shared" si="2"/>
        <v>2.418129059002349</v>
      </c>
      <c r="G21" s="22">
        <v>2033</v>
      </c>
      <c r="H21" s="22">
        <v>7237</v>
      </c>
      <c r="I21" s="22">
        <v>93160</v>
      </c>
    </row>
    <row r="22" spans="1:9" ht="12.75">
      <c r="A22" s="11" t="s">
        <v>272</v>
      </c>
      <c r="B22" s="4">
        <v>31</v>
      </c>
      <c r="C22" s="63">
        <f t="shared" si="0"/>
        <v>1.9922879177377892</v>
      </c>
      <c r="D22" s="33">
        <f t="shared" si="1"/>
        <v>0.6849466404472039</v>
      </c>
      <c r="E22" s="4">
        <v>91</v>
      </c>
      <c r="F22" s="12">
        <f t="shared" si="2"/>
        <v>3.8380430198228597</v>
      </c>
      <c r="G22" s="22">
        <v>1556</v>
      </c>
      <c r="H22" s="22">
        <v>2371</v>
      </c>
      <c r="I22" s="22">
        <v>45259</v>
      </c>
    </row>
    <row r="23" spans="1:9" ht="12.75">
      <c r="A23" s="11" t="s">
        <v>266</v>
      </c>
      <c r="B23" s="4">
        <v>551</v>
      </c>
      <c r="C23" s="63">
        <f t="shared" si="0"/>
        <v>1.902690010014158</v>
      </c>
      <c r="D23" s="33">
        <f t="shared" si="1"/>
        <v>0.7875794011537823</v>
      </c>
      <c r="E23" s="4">
        <v>4346</v>
      </c>
      <c r="F23" s="12">
        <f t="shared" si="2"/>
        <v>1.686738571046003</v>
      </c>
      <c r="G23" s="22">
        <v>28959</v>
      </c>
      <c r="H23" s="22">
        <v>257657</v>
      </c>
      <c r="I23" s="22">
        <v>699612</v>
      </c>
    </row>
    <row r="24" spans="1:9" ht="12.75">
      <c r="A24" s="11" t="s">
        <v>284</v>
      </c>
      <c r="B24" s="4">
        <v>23</v>
      </c>
      <c r="C24" s="63">
        <f t="shared" si="0"/>
        <v>1.721556886227545</v>
      </c>
      <c r="D24" s="33">
        <f t="shared" si="1"/>
        <v>0.40669095024224633</v>
      </c>
      <c r="E24" s="4">
        <v>366</v>
      </c>
      <c r="F24" s="12">
        <f t="shared" si="2"/>
        <v>0.8757447419424306</v>
      </c>
      <c r="G24" s="22">
        <v>1336</v>
      </c>
      <c r="H24" s="22">
        <v>41793</v>
      </c>
      <c r="I24" s="22">
        <v>56554</v>
      </c>
    </row>
    <row r="25" spans="1:9" ht="12.75">
      <c r="A25" s="11" t="s">
        <v>279</v>
      </c>
      <c r="B25" s="4">
        <v>41</v>
      </c>
      <c r="C25" s="63">
        <f t="shared" si="0"/>
        <v>1.6097369454259913</v>
      </c>
      <c r="D25" s="33">
        <f t="shared" si="1"/>
        <v>0.5916732809004979</v>
      </c>
      <c r="E25" s="4">
        <v>184</v>
      </c>
      <c r="F25" s="12">
        <f t="shared" si="2"/>
        <v>1.1865609079770427</v>
      </c>
      <c r="G25" s="22">
        <v>2547</v>
      </c>
      <c r="H25" s="22">
        <v>15507</v>
      </c>
      <c r="I25" s="22">
        <v>69295</v>
      </c>
    </row>
    <row r="26" spans="1:9" ht="12.75">
      <c r="A26" s="11" t="s">
        <v>479</v>
      </c>
      <c r="B26" s="4">
        <v>327</v>
      </c>
      <c r="C26" s="63">
        <f t="shared" si="0"/>
        <v>1.4946521619892128</v>
      </c>
      <c r="D26" s="33">
        <f t="shared" si="1"/>
        <v>0.5858734620821621</v>
      </c>
      <c r="E26" s="4">
        <v>2712</v>
      </c>
      <c r="F26" s="12">
        <f t="shared" si="2"/>
        <v>1.2162853068070716</v>
      </c>
      <c r="G26" s="22">
        <v>21878</v>
      </c>
      <c r="H26" s="22">
        <v>222974</v>
      </c>
      <c r="I26" s="22">
        <v>558141</v>
      </c>
    </row>
    <row r="27" spans="1:9" ht="12.75">
      <c r="A27" s="11" t="s">
        <v>264</v>
      </c>
      <c r="B27" s="4">
        <v>244</v>
      </c>
      <c r="C27" s="63">
        <f t="shared" si="0"/>
        <v>1.4684641309581126</v>
      </c>
      <c r="D27" s="33">
        <f t="shared" si="1"/>
        <v>0.4816860591368344</v>
      </c>
      <c r="E27" s="4">
        <v>2413</v>
      </c>
      <c r="F27" s="12">
        <f t="shared" si="2"/>
        <v>1.728782472882546</v>
      </c>
      <c r="G27" s="22">
        <v>16616</v>
      </c>
      <c r="H27" s="22">
        <v>139578</v>
      </c>
      <c r="I27" s="22">
        <v>506554</v>
      </c>
    </row>
    <row r="28" spans="1:9" ht="12.75">
      <c r="A28" s="11" t="s">
        <v>270</v>
      </c>
      <c r="B28" s="4">
        <v>97</v>
      </c>
      <c r="C28" s="63">
        <f t="shared" si="0"/>
        <v>1.3034130610051062</v>
      </c>
      <c r="D28" s="33">
        <f t="shared" si="1"/>
        <v>0.5008907593400636</v>
      </c>
      <c r="E28" s="4">
        <v>549</v>
      </c>
      <c r="F28" s="12">
        <f t="shared" si="2"/>
        <v>1.1692792639291192</v>
      </c>
      <c r="G28" s="22">
        <v>7442</v>
      </c>
      <c r="H28" s="22">
        <v>46952</v>
      </c>
      <c r="I28" s="22">
        <v>193655</v>
      </c>
    </row>
    <row r="29" spans="1:9" ht="12.75">
      <c r="A29" s="11" t="s">
        <v>282</v>
      </c>
      <c r="B29" s="4">
        <v>129</v>
      </c>
      <c r="C29" s="63">
        <f t="shared" si="0"/>
        <v>1.2924556657649535</v>
      </c>
      <c r="D29" s="33">
        <f t="shared" si="1"/>
        <v>0.34084513740815015</v>
      </c>
      <c r="E29" s="4">
        <v>618</v>
      </c>
      <c r="F29" s="12">
        <f t="shared" si="2"/>
        <v>0.9134579853669352</v>
      </c>
      <c r="G29" s="22">
        <v>9981</v>
      </c>
      <c r="H29" s="22">
        <v>67655</v>
      </c>
      <c r="I29" s="22">
        <v>378471</v>
      </c>
    </row>
    <row r="30" spans="1:9" ht="12.75">
      <c r="A30" s="11" t="s">
        <v>471</v>
      </c>
      <c r="B30" s="4">
        <v>8</v>
      </c>
      <c r="C30" s="63">
        <f t="shared" si="0"/>
        <v>1.2779552715654952</v>
      </c>
      <c r="D30" s="33">
        <f t="shared" si="1"/>
        <v>0.319030148349019</v>
      </c>
      <c r="E30" s="4">
        <v>0</v>
      </c>
      <c r="F30" s="12">
        <f t="shared" si="2"/>
        <v>0</v>
      </c>
      <c r="G30" s="22">
        <v>626</v>
      </c>
      <c r="H30" s="22">
        <v>502</v>
      </c>
      <c r="I30" s="22">
        <v>25076</v>
      </c>
    </row>
    <row r="31" spans="1:9" ht="12.75">
      <c r="A31" s="11" t="s">
        <v>473</v>
      </c>
      <c r="B31" s="4">
        <v>50</v>
      </c>
      <c r="C31" s="63">
        <f t="shared" si="0"/>
        <v>1.2410027302060065</v>
      </c>
      <c r="D31" s="33">
        <f t="shared" si="1"/>
        <v>0.3906341554880193</v>
      </c>
      <c r="E31" s="4">
        <v>120</v>
      </c>
      <c r="F31" s="12">
        <f t="shared" si="2"/>
        <v>0.746268656716418</v>
      </c>
      <c r="G31" s="22">
        <v>4029</v>
      </c>
      <c r="H31" s="22">
        <v>16080</v>
      </c>
      <c r="I31" s="22">
        <v>127997</v>
      </c>
    </row>
    <row r="32" spans="1:9" ht="12.75">
      <c r="A32" s="11" t="s">
        <v>472</v>
      </c>
      <c r="B32" s="4">
        <v>288</v>
      </c>
      <c r="C32" s="63">
        <f t="shared" si="0"/>
        <v>1.1347070643394666</v>
      </c>
      <c r="D32" s="33">
        <f t="shared" si="1"/>
        <v>0.3840189449346168</v>
      </c>
      <c r="E32" s="4">
        <v>1939</v>
      </c>
      <c r="F32" s="12">
        <f t="shared" si="2"/>
        <v>0.9635979624798111</v>
      </c>
      <c r="G32" s="22">
        <v>25381</v>
      </c>
      <c r="H32" s="22">
        <v>201225</v>
      </c>
      <c r="I32" s="22">
        <v>749963</v>
      </c>
    </row>
    <row r="33" spans="1:9" ht="12.75">
      <c r="A33" s="11" t="s">
        <v>276</v>
      </c>
      <c r="B33" s="4">
        <v>46</v>
      </c>
      <c r="C33" s="63">
        <f t="shared" si="0"/>
        <v>1.1316113161131611</v>
      </c>
      <c r="D33" s="33">
        <f t="shared" si="1"/>
        <v>0.2469096042468452</v>
      </c>
      <c r="E33" s="4">
        <v>196</v>
      </c>
      <c r="F33" s="12">
        <f t="shared" si="2"/>
        <v>0.9836888331242158</v>
      </c>
      <c r="G33" s="22">
        <v>4065</v>
      </c>
      <c r="H33" s="22">
        <v>19925</v>
      </c>
      <c r="I33" s="22">
        <v>186303</v>
      </c>
    </row>
    <row r="34" spans="1:9" ht="12.75">
      <c r="A34" s="11" t="s">
        <v>281</v>
      </c>
      <c r="B34" s="4">
        <v>19</v>
      </c>
      <c r="C34" s="63">
        <f t="shared" si="0"/>
        <v>1.099537037037037</v>
      </c>
      <c r="D34" s="33">
        <f t="shared" si="1"/>
        <v>0.3199461143386377</v>
      </c>
      <c r="E34" s="4">
        <v>3</v>
      </c>
      <c r="F34" s="12">
        <f t="shared" si="2"/>
        <v>0.2857142857142857</v>
      </c>
      <c r="G34" s="22">
        <v>1728</v>
      </c>
      <c r="H34" s="22">
        <v>1050</v>
      </c>
      <c r="I34" s="22">
        <v>59385</v>
      </c>
    </row>
    <row r="35" spans="1:9" ht="12.75">
      <c r="A35" s="11" t="s">
        <v>470</v>
      </c>
      <c r="B35" s="4">
        <v>53</v>
      </c>
      <c r="C35" s="63">
        <f t="shared" si="0"/>
        <v>1.0488818523649317</v>
      </c>
      <c r="D35" s="33">
        <f t="shared" si="1"/>
        <v>0.3364481235082017</v>
      </c>
      <c r="E35" s="4">
        <v>260</v>
      </c>
      <c r="F35" s="12">
        <f t="shared" si="2"/>
        <v>0.7308092306827445</v>
      </c>
      <c r="G35" s="22">
        <v>5053</v>
      </c>
      <c r="H35" s="22">
        <v>35577</v>
      </c>
      <c r="I35" s="22">
        <v>157528</v>
      </c>
    </row>
    <row r="36" spans="1:9" ht="12.75">
      <c r="A36" s="11" t="s">
        <v>474</v>
      </c>
      <c r="B36" s="4">
        <v>12</v>
      </c>
      <c r="C36" s="63">
        <f t="shared" si="0"/>
        <v>1.0380622837370241</v>
      </c>
      <c r="D36" s="33">
        <f t="shared" si="1"/>
        <v>0.2073398299813394</v>
      </c>
      <c r="E36" s="4">
        <v>29</v>
      </c>
      <c r="F36" s="12">
        <f t="shared" si="2"/>
        <v>1.5508021390374331</v>
      </c>
      <c r="G36" s="22">
        <v>1156</v>
      </c>
      <c r="H36" s="22">
        <v>1870</v>
      </c>
      <c r="I36" s="22">
        <v>57876</v>
      </c>
    </row>
    <row r="37" spans="1:9" ht="12.75">
      <c r="A37" s="11" t="s">
        <v>260</v>
      </c>
      <c r="B37" s="4">
        <v>9</v>
      </c>
      <c r="C37" s="63">
        <f t="shared" si="0"/>
        <v>0.9544008483563097</v>
      </c>
      <c r="D37" s="33">
        <f t="shared" si="1"/>
        <v>0.1897173211914248</v>
      </c>
      <c r="E37" s="4">
        <v>0</v>
      </c>
      <c r="F37" s="12">
        <f t="shared" si="2"/>
        <v>0</v>
      </c>
      <c r="G37" s="22">
        <v>943</v>
      </c>
      <c r="H37" s="22">
        <v>219</v>
      </c>
      <c r="I37" s="22">
        <v>47439</v>
      </c>
    </row>
    <row r="38" spans="1:9" ht="12.75">
      <c r="A38" s="11" t="s">
        <v>477</v>
      </c>
      <c r="B38" s="4">
        <v>10</v>
      </c>
      <c r="C38" s="63">
        <f t="shared" si="0"/>
        <v>0.8064516129032258</v>
      </c>
      <c r="D38" s="33">
        <f t="shared" si="1"/>
        <v>0.3700962250185048</v>
      </c>
      <c r="E38" s="4">
        <v>25</v>
      </c>
      <c r="F38" s="12">
        <f t="shared" si="2"/>
        <v>1.02880658436214</v>
      </c>
      <c r="G38" s="22">
        <v>1240</v>
      </c>
      <c r="H38" s="22">
        <v>2430</v>
      </c>
      <c r="I38" s="22">
        <v>27020</v>
      </c>
    </row>
    <row r="39" spans="1:9" ht="12.75">
      <c r="A39" s="11" t="s">
        <v>280</v>
      </c>
      <c r="B39" s="4">
        <v>2</v>
      </c>
      <c r="C39" s="63">
        <f t="shared" si="0"/>
        <v>0.7547169811320755</v>
      </c>
      <c r="D39" s="33">
        <f t="shared" si="1"/>
        <v>0.11280952112358283</v>
      </c>
      <c r="E39" s="4">
        <v>0</v>
      </c>
      <c r="F39" s="12">
        <f t="shared" si="2"/>
        <v>0</v>
      </c>
      <c r="G39" s="22">
        <v>265</v>
      </c>
      <c r="H39" s="22">
        <v>159</v>
      </c>
      <c r="I39" s="22">
        <v>17729</v>
      </c>
    </row>
    <row r="40" spans="1:9" ht="12.75">
      <c r="A40" s="11" t="s">
        <v>268</v>
      </c>
      <c r="B40" s="4">
        <v>206</v>
      </c>
      <c r="C40" s="63">
        <f t="shared" si="0"/>
        <v>0.6423448705955722</v>
      </c>
      <c r="D40" s="33">
        <f t="shared" si="1"/>
        <v>0.19609149667310785</v>
      </c>
      <c r="E40" s="4">
        <v>1249</v>
      </c>
      <c r="F40" s="12">
        <f t="shared" si="2"/>
        <v>0.42239898272526816</v>
      </c>
      <c r="G40" s="22">
        <v>32070</v>
      </c>
      <c r="H40" s="22">
        <v>295692</v>
      </c>
      <c r="I40" s="22">
        <v>1050530</v>
      </c>
    </row>
    <row r="41" spans="1:9" ht="12.75">
      <c r="A41" s="13" t="s">
        <v>261</v>
      </c>
      <c r="B41" s="8">
        <v>7</v>
      </c>
      <c r="C41" s="65">
        <f t="shared" si="0"/>
        <v>0.1246660730186999</v>
      </c>
      <c r="D41" s="34">
        <f t="shared" si="1"/>
        <v>0.09347291955987608</v>
      </c>
      <c r="E41" s="8">
        <v>42</v>
      </c>
      <c r="F41" s="14">
        <f t="shared" si="2"/>
        <v>0.058064783708680685</v>
      </c>
      <c r="G41" s="30">
        <v>5615</v>
      </c>
      <c r="H41" s="30">
        <v>72333</v>
      </c>
      <c r="I41" s="30">
        <v>74888</v>
      </c>
    </row>
    <row r="42" spans="1:9" ht="12.75">
      <c r="A42" s="15" t="s">
        <v>258</v>
      </c>
      <c r="B42" s="16">
        <v>3139</v>
      </c>
      <c r="C42" s="36">
        <f t="shared" si="0"/>
        <v>1.6453592900686134</v>
      </c>
      <c r="D42" s="36">
        <f t="shared" si="1"/>
        <v>0.582868313726131</v>
      </c>
      <c r="E42" s="16">
        <v>19554</v>
      </c>
      <c r="F42" s="62"/>
      <c r="G42" s="18">
        <v>190779</v>
      </c>
      <c r="H42" s="18"/>
      <c r="I42" s="18">
        <v>5385436</v>
      </c>
    </row>
  </sheetData>
  <mergeCells count="2">
    <mergeCell ref="B3:D3"/>
    <mergeCell ref="E3:F3"/>
  </mergeCells>
  <printOptions/>
  <pageMargins left="0.75" right="0.75" top="1" bottom="1" header="0" footer="0"/>
  <pageSetup fitToHeight="1" fitToWidth="1"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 topLeftCell="A1">
      <selection activeCell="A2" sqref="A2"/>
    </sheetView>
  </sheetViews>
  <sheetFormatPr defaultColWidth="11.421875" defaultRowHeight="12.75"/>
  <cols>
    <col min="1" max="1" width="45.8515625" style="0" customWidth="1"/>
    <col min="2" max="2" width="7.7109375" style="66" customWidth="1"/>
    <col min="3" max="3" width="12.7109375" style="67" customWidth="1"/>
    <col min="4" max="4" width="8.28125" style="76" bestFit="1" customWidth="1"/>
  </cols>
  <sheetData>
    <row r="1" ht="12.75">
      <c r="A1" t="s">
        <v>45</v>
      </c>
    </row>
    <row r="3" spans="2:3" ht="12.75">
      <c r="B3" s="165" t="s">
        <v>44</v>
      </c>
      <c r="C3" s="166"/>
    </row>
    <row r="4" spans="1:4" ht="12.75" customHeight="1">
      <c r="A4" s="20" t="s">
        <v>478</v>
      </c>
      <c r="B4" s="5" t="s">
        <v>94</v>
      </c>
      <c r="C4" s="55" t="s">
        <v>95</v>
      </c>
      <c r="D4" s="77" t="s">
        <v>103</v>
      </c>
    </row>
    <row r="5" spans="1:4" ht="12.75">
      <c r="A5" s="9" t="s">
        <v>267</v>
      </c>
      <c r="B5" s="68">
        <v>6</v>
      </c>
      <c r="C5" s="69">
        <v>5</v>
      </c>
      <c r="D5" s="78">
        <v>140</v>
      </c>
    </row>
    <row r="6" spans="1:4" ht="12.75">
      <c r="A6" s="11" t="s">
        <v>269</v>
      </c>
      <c r="B6" s="70">
        <v>7</v>
      </c>
      <c r="C6" s="71">
        <v>7</v>
      </c>
      <c r="D6" s="79">
        <v>303</v>
      </c>
    </row>
    <row r="7" spans="1:4" ht="12.75">
      <c r="A7" s="11" t="s">
        <v>476</v>
      </c>
      <c r="B7" s="70">
        <v>8</v>
      </c>
      <c r="C7" s="71">
        <v>6</v>
      </c>
      <c r="D7" s="79">
        <v>100</v>
      </c>
    </row>
    <row r="8" spans="1:4" ht="12.75">
      <c r="A8" s="11" t="s">
        <v>274</v>
      </c>
      <c r="B8" s="70">
        <v>9</v>
      </c>
      <c r="C8" s="71">
        <v>8</v>
      </c>
      <c r="D8" s="79">
        <v>380</v>
      </c>
    </row>
    <row r="9" spans="1:4" ht="12.75">
      <c r="A9" s="11" t="s">
        <v>278</v>
      </c>
      <c r="B9" s="70">
        <v>9</v>
      </c>
      <c r="C9" s="71">
        <v>8</v>
      </c>
      <c r="D9" s="79">
        <v>93</v>
      </c>
    </row>
    <row r="10" spans="1:4" ht="12.75">
      <c r="A10" s="11" t="s">
        <v>265</v>
      </c>
      <c r="B10" s="70">
        <v>10</v>
      </c>
      <c r="C10" s="71">
        <v>9</v>
      </c>
      <c r="D10" s="79">
        <v>134</v>
      </c>
    </row>
    <row r="11" spans="1:4" ht="12.75">
      <c r="A11" s="11" t="s">
        <v>262</v>
      </c>
      <c r="B11" s="70">
        <v>10</v>
      </c>
      <c r="C11" s="71">
        <v>9</v>
      </c>
      <c r="D11" s="79">
        <v>39</v>
      </c>
    </row>
    <row r="12" spans="1:4" ht="12.75">
      <c r="A12" s="11" t="s">
        <v>468</v>
      </c>
      <c r="B12" s="70">
        <v>12</v>
      </c>
      <c r="C12" s="71">
        <v>10</v>
      </c>
      <c r="D12" s="79">
        <v>45</v>
      </c>
    </row>
    <row r="13" spans="1:4" ht="12.75">
      <c r="A13" s="11" t="s">
        <v>273</v>
      </c>
      <c r="B13" s="70">
        <v>13</v>
      </c>
      <c r="C13" s="71">
        <v>12</v>
      </c>
      <c r="D13" s="79">
        <v>174</v>
      </c>
    </row>
    <row r="14" spans="1:4" ht="12.75">
      <c r="A14" s="11" t="s">
        <v>277</v>
      </c>
      <c r="B14" s="70">
        <v>13</v>
      </c>
      <c r="C14" s="71">
        <v>12</v>
      </c>
      <c r="D14" s="79">
        <v>44</v>
      </c>
    </row>
    <row r="15" spans="1:4" ht="12.75">
      <c r="A15" s="11" t="s">
        <v>275</v>
      </c>
      <c r="B15" s="70">
        <v>14</v>
      </c>
      <c r="C15" s="71">
        <v>13</v>
      </c>
      <c r="D15" s="79">
        <v>171</v>
      </c>
    </row>
    <row r="16" spans="1:4" ht="12.75">
      <c r="A16" s="11" t="s">
        <v>469</v>
      </c>
      <c r="B16" s="70">
        <v>14</v>
      </c>
      <c r="C16" s="71">
        <v>13</v>
      </c>
      <c r="D16" s="79">
        <v>41</v>
      </c>
    </row>
    <row r="17" spans="1:4" ht="12.75">
      <c r="A17" s="11" t="s">
        <v>259</v>
      </c>
      <c r="B17" s="70">
        <v>15</v>
      </c>
      <c r="C17" s="71">
        <v>12</v>
      </c>
      <c r="D17" s="79">
        <v>273</v>
      </c>
    </row>
    <row r="18" spans="1:4" ht="12.75">
      <c r="A18" s="11" t="s">
        <v>271</v>
      </c>
      <c r="B18" s="70">
        <v>17</v>
      </c>
      <c r="C18" s="71">
        <v>16</v>
      </c>
      <c r="D18" s="79">
        <v>108</v>
      </c>
    </row>
    <row r="19" spans="1:4" ht="12.75">
      <c r="A19" s="11" t="s">
        <v>475</v>
      </c>
      <c r="B19" s="70">
        <v>17</v>
      </c>
      <c r="C19" s="71">
        <v>16</v>
      </c>
      <c r="D19" s="79">
        <v>29</v>
      </c>
    </row>
    <row r="20" spans="1:4" ht="12.75">
      <c r="A20" s="11" t="s">
        <v>272</v>
      </c>
      <c r="B20" s="70">
        <v>17</v>
      </c>
      <c r="C20" s="71">
        <v>17</v>
      </c>
      <c r="D20" s="79">
        <v>31</v>
      </c>
    </row>
    <row r="21" spans="1:4" ht="12.75">
      <c r="A21" s="11" t="s">
        <v>266</v>
      </c>
      <c r="B21" s="70">
        <v>18</v>
      </c>
      <c r="C21" s="71">
        <v>17</v>
      </c>
      <c r="D21" s="79">
        <v>551</v>
      </c>
    </row>
    <row r="22" spans="1:4" ht="12.75">
      <c r="A22" s="11" t="s">
        <v>283</v>
      </c>
      <c r="B22" s="70">
        <v>18</v>
      </c>
      <c r="C22" s="71">
        <v>18</v>
      </c>
      <c r="D22" s="79">
        <v>254</v>
      </c>
    </row>
    <row r="23" spans="1:4" ht="12.75">
      <c r="A23" s="11" t="s">
        <v>279</v>
      </c>
      <c r="B23" s="70">
        <v>21</v>
      </c>
      <c r="C23" s="71">
        <v>19</v>
      </c>
      <c r="D23" s="79">
        <v>41</v>
      </c>
    </row>
    <row r="24" spans="1:4" ht="12.75">
      <c r="A24" s="11" t="s">
        <v>471</v>
      </c>
      <c r="B24" s="70">
        <v>21</v>
      </c>
      <c r="C24" s="71">
        <v>20</v>
      </c>
      <c r="D24" s="79">
        <v>8</v>
      </c>
    </row>
    <row r="25" spans="1:4" ht="12.75">
      <c r="A25" s="11" t="s">
        <v>282</v>
      </c>
      <c r="B25" s="70">
        <v>22</v>
      </c>
      <c r="C25" s="71">
        <v>21</v>
      </c>
      <c r="D25" s="79">
        <v>129</v>
      </c>
    </row>
    <row r="26" spans="1:4" ht="12.75">
      <c r="A26" s="11" t="s">
        <v>284</v>
      </c>
      <c r="B26" s="70">
        <v>23</v>
      </c>
      <c r="C26" s="71">
        <v>20</v>
      </c>
      <c r="D26" s="79">
        <v>23</v>
      </c>
    </row>
    <row r="27" spans="1:4" ht="12.75">
      <c r="A27" s="11" t="s">
        <v>473</v>
      </c>
      <c r="B27" s="70">
        <v>23</v>
      </c>
      <c r="C27" s="71">
        <v>23</v>
      </c>
      <c r="D27" s="79">
        <v>50</v>
      </c>
    </row>
    <row r="28" spans="1:4" ht="12.75">
      <c r="A28" s="11" t="s">
        <v>263</v>
      </c>
      <c r="B28" s="70">
        <v>24</v>
      </c>
      <c r="C28" s="71">
        <v>23</v>
      </c>
      <c r="D28" s="79">
        <v>235</v>
      </c>
    </row>
    <row r="29" spans="1:4" ht="12.75">
      <c r="A29" s="11" t="s">
        <v>479</v>
      </c>
      <c r="B29" s="70">
        <v>26</v>
      </c>
      <c r="C29" s="71">
        <v>23</v>
      </c>
      <c r="D29" s="79">
        <v>327</v>
      </c>
    </row>
    <row r="30" spans="1:4" ht="12.75">
      <c r="A30" s="11" t="s">
        <v>260</v>
      </c>
      <c r="B30" s="70">
        <v>26</v>
      </c>
      <c r="C30" s="71">
        <v>25</v>
      </c>
      <c r="D30" s="79">
        <v>9</v>
      </c>
    </row>
    <row r="31" spans="1:4" ht="12.75">
      <c r="A31" s="11" t="s">
        <v>280</v>
      </c>
      <c r="B31" s="70">
        <v>26</v>
      </c>
      <c r="C31" s="71">
        <v>25</v>
      </c>
      <c r="D31" s="79">
        <v>2</v>
      </c>
    </row>
    <row r="32" spans="1:4" ht="12.75">
      <c r="A32" s="11" t="s">
        <v>472</v>
      </c>
      <c r="B32" s="70">
        <v>27</v>
      </c>
      <c r="C32" s="71">
        <v>24</v>
      </c>
      <c r="D32" s="79">
        <v>288</v>
      </c>
    </row>
    <row r="33" spans="1:4" ht="12.75">
      <c r="A33" s="11" t="s">
        <v>474</v>
      </c>
      <c r="B33" s="70">
        <v>27</v>
      </c>
      <c r="C33" s="71">
        <v>26</v>
      </c>
      <c r="D33" s="79">
        <v>12</v>
      </c>
    </row>
    <row r="34" spans="1:4" ht="12.75">
      <c r="A34" s="11" t="s">
        <v>264</v>
      </c>
      <c r="B34" s="70">
        <v>28</v>
      </c>
      <c r="C34" s="71">
        <v>22</v>
      </c>
      <c r="D34" s="79">
        <v>244</v>
      </c>
    </row>
    <row r="35" spans="1:4" ht="12.75">
      <c r="A35" s="11" t="s">
        <v>470</v>
      </c>
      <c r="B35" s="70">
        <v>28</v>
      </c>
      <c r="C35" s="71">
        <v>23</v>
      </c>
      <c r="D35" s="79">
        <v>53</v>
      </c>
    </row>
    <row r="36" spans="1:4" ht="12.75">
      <c r="A36" s="11" t="s">
        <v>270</v>
      </c>
      <c r="B36" s="70">
        <v>28</v>
      </c>
      <c r="C36" s="71">
        <v>26</v>
      </c>
      <c r="D36" s="79">
        <v>97</v>
      </c>
    </row>
    <row r="37" spans="1:4" ht="12.75">
      <c r="A37" s="11" t="s">
        <v>281</v>
      </c>
      <c r="B37" s="70">
        <v>29</v>
      </c>
      <c r="C37" s="71">
        <v>28</v>
      </c>
      <c r="D37" s="79">
        <v>19</v>
      </c>
    </row>
    <row r="38" spans="1:4" ht="12.75">
      <c r="A38" s="11" t="s">
        <v>276</v>
      </c>
      <c r="B38" s="70">
        <v>32</v>
      </c>
      <c r="C38" s="71">
        <v>21</v>
      </c>
      <c r="D38" s="79">
        <v>46</v>
      </c>
    </row>
    <row r="39" spans="1:4" ht="12.75">
      <c r="A39" s="11" t="s">
        <v>477</v>
      </c>
      <c r="B39" s="70">
        <v>32</v>
      </c>
      <c r="C39" s="71">
        <v>31</v>
      </c>
      <c r="D39" s="79">
        <v>10</v>
      </c>
    </row>
    <row r="40" spans="1:4" ht="12.75">
      <c r="A40" s="11" t="s">
        <v>261</v>
      </c>
      <c r="B40" s="70">
        <v>42</v>
      </c>
      <c r="C40" s="71">
        <v>29</v>
      </c>
      <c r="D40" s="79">
        <v>7</v>
      </c>
    </row>
    <row r="41" spans="1:4" ht="12.75">
      <c r="A41" s="13" t="s">
        <v>268</v>
      </c>
      <c r="B41" s="72">
        <v>50</v>
      </c>
      <c r="C41" s="73">
        <v>24</v>
      </c>
      <c r="D41" s="80">
        <v>206</v>
      </c>
    </row>
    <row r="42" spans="1:4" ht="12.75">
      <c r="A42" s="15" t="s">
        <v>258</v>
      </c>
      <c r="B42" s="74">
        <v>18</v>
      </c>
      <c r="C42" s="75">
        <v>17</v>
      </c>
      <c r="D42" s="81">
        <v>3139</v>
      </c>
    </row>
  </sheetData>
  <mergeCells count="1">
    <mergeCell ref="B3:C3"/>
  </mergeCells>
  <printOptions/>
  <pageMargins left="0.75" right="0.75" top="1" bottom="1" header="0" footer="0"/>
  <pageSetup fitToHeight="1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Zeros="0" workbookViewId="0" topLeftCell="A1">
      <selection activeCell="A2" sqref="A2"/>
    </sheetView>
  </sheetViews>
  <sheetFormatPr defaultColWidth="11.421875" defaultRowHeight="12.75"/>
  <cols>
    <col min="1" max="1" width="45.8515625" style="0" customWidth="1"/>
    <col min="2" max="3" width="8.28125" style="0" customWidth="1"/>
    <col min="4" max="8" width="7.7109375" style="0" customWidth="1"/>
    <col min="9" max="9" width="7.7109375" style="0" hidden="1" customWidth="1"/>
    <col min="11" max="15" width="7.7109375" style="0" customWidth="1"/>
  </cols>
  <sheetData>
    <row r="1" ht="12.75">
      <c r="A1" t="s">
        <v>52</v>
      </c>
    </row>
    <row r="3" spans="2:11" ht="12.75">
      <c r="B3" s="165" t="s">
        <v>51</v>
      </c>
      <c r="C3" s="166"/>
      <c r="K3" t="s">
        <v>142</v>
      </c>
    </row>
    <row r="4" spans="1:15" ht="12.75" customHeight="1">
      <c r="A4" s="20" t="s">
        <v>478</v>
      </c>
      <c r="B4" s="18" t="s">
        <v>145</v>
      </c>
      <c r="C4" s="19" t="s">
        <v>99</v>
      </c>
      <c r="D4" s="18" t="s">
        <v>46</v>
      </c>
      <c r="E4" s="18" t="s">
        <v>47</v>
      </c>
      <c r="F4" s="18" t="s">
        <v>48</v>
      </c>
      <c r="G4" s="18" t="s">
        <v>49</v>
      </c>
      <c r="H4" s="18" t="s">
        <v>50</v>
      </c>
      <c r="I4" s="86" t="s">
        <v>93</v>
      </c>
      <c r="K4" s="18" t="s">
        <v>46</v>
      </c>
      <c r="L4" s="18" t="s">
        <v>47</v>
      </c>
      <c r="M4" s="18" t="s">
        <v>48</v>
      </c>
      <c r="N4" s="18" t="s">
        <v>49</v>
      </c>
      <c r="O4" s="18" t="s">
        <v>50</v>
      </c>
    </row>
    <row r="5" spans="1:15" ht="12.75">
      <c r="A5" s="9" t="s">
        <v>272</v>
      </c>
      <c r="B5" s="68">
        <f>+D5-E5</f>
        <v>29</v>
      </c>
      <c r="C5" s="82">
        <f>+IF(E5&gt;0,(D5/E5-1)*100,"n.a.")</f>
        <v>1450</v>
      </c>
      <c r="D5" s="7">
        <v>31</v>
      </c>
      <c r="E5" s="7">
        <v>2</v>
      </c>
      <c r="F5" s="7">
        <v>0</v>
      </c>
      <c r="G5" s="7">
        <v>1</v>
      </c>
      <c r="H5" s="52">
        <v>2</v>
      </c>
      <c r="I5" s="28">
        <f aca="true" t="shared" si="0" ref="I5:I38">+VALUE(C5)</f>
        <v>1450</v>
      </c>
      <c r="K5">
        <v>9273</v>
      </c>
      <c r="L5">
        <v>5706</v>
      </c>
      <c r="M5">
        <v>4247</v>
      </c>
      <c r="N5">
        <v>2322</v>
      </c>
      <c r="O5">
        <v>1087</v>
      </c>
    </row>
    <row r="6" spans="1:15" ht="12.75">
      <c r="A6" s="11" t="s">
        <v>477</v>
      </c>
      <c r="B6" s="70">
        <f aca="true" t="shared" si="1" ref="B6:B42">+D6-E6</f>
        <v>9</v>
      </c>
      <c r="C6" s="83">
        <f aca="true" t="shared" si="2" ref="C6:C42">+IF(E6&gt;0,(D6/E6-1)*100,"n.a.")</f>
        <v>900</v>
      </c>
      <c r="D6" s="4">
        <v>10</v>
      </c>
      <c r="E6" s="4">
        <v>1</v>
      </c>
      <c r="F6" s="4">
        <v>0</v>
      </c>
      <c r="G6" s="4">
        <v>0</v>
      </c>
      <c r="H6" s="53">
        <v>0</v>
      </c>
      <c r="I6" s="28">
        <f t="shared" si="0"/>
        <v>900</v>
      </c>
      <c r="K6">
        <v>943</v>
      </c>
      <c r="L6">
        <v>766</v>
      </c>
      <c r="M6">
        <v>739</v>
      </c>
      <c r="N6">
        <v>610</v>
      </c>
      <c r="O6">
        <v>649</v>
      </c>
    </row>
    <row r="7" spans="1:15" ht="12.75">
      <c r="A7" s="11" t="s">
        <v>475</v>
      </c>
      <c r="B7" s="70">
        <f t="shared" si="1"/>
        <v>26</v>
      </c>
      <c r="C7" s="83">
        <f t="shared" si="2"/>
        <v>866.6666666666666</v>
      </c>
      <c r="D7" s="4">
        <v>29</v>
      </c>
      <c r="E7" s="4">
        <v>3</v>
      </c>
      <c r="F7" s="4">
        <v>5</v>
      </c>
      <c r="G7" s="4">
        <v>0</v>
      </c>
      <c r="H7" s="53">
        <v>0</v>
      </c>
      <c r="I7" s="28">
        <f t="shared" si="0"/>
        <v>866.6666666666666</v>
      </c>
      <c r="K7">
        <v>5615</v>
      </c>
      <c r="L7">
        <v>3763</v>
      </c>
      <c r="M7">
        <v>2782</v>
      </c>
      <c r="N7">
        <v>1427</v>
      </c>
      <c r="O7">
        <v>885</v>
      </c>
    </row>
    <row r="8" spans="1:15" ht="12.75">
      <c r="A8" s="11" t="s">
        <v>276</v>
      </c>
      <c r="B8" s="70">
        <f t="shared" si="1"/>
        <v>41</v>
      </c>
      <c r="C8" s="83">
        <f t="shared" si="2"/>
        <v>819.9999999999999</v>
      </c>
      <c r="D8" s="4">
        <v>46</v>
      </c>
      <c r="E8" s="4">
        <v>5</v>
      </c>
      <c r="F8" s="4">
        <v>2</v>
      </c>
      <c r="G8" s="4">
        <v>0</v>
      </c>
      <c r="H8" s="53">
        <v>0</v>
      </c>
      <c r="I8" s="28">
        <f t="shared" si="0"/>
        <v>819.9999999999999</v>
      </c>
      <c r="K8">
        <v>1333</v>
      </c>
      <c r="L8">
        <v>540</v>
      </c>
      <c r="M8">
        <v>298</v>
      </c>
      <c r="N8">
        <v>110</v>
      </c>
      <c r="O8">
        <v>52</v>
      </c>
    </row>
    <row r="9" spans="1:15" ht="12.75">
      <c r="A9" s="11" t="s">
        <v>271</v>
      </c>
      <c r="B9" s="70">
        <f t="shared" si="1"/>
        <v>96</v>
      </c>
      <c r="C9" s="83">
        <f t="shared" si="2"/>
        <v>800</v>
      </c>
      <c r="D9" s="4">
        <v>108</v>
      </c>
      <c r="E9" s="4">
        <v>12</v>
      </c>
      <c r="F9" s="4">
        <v>1</v>
      </c>
      <c r="G9" s="4">
        <v>0</v>
      </c>
      <c r="H9" s="53">
        <v>0</v>
      </c>
      <c r="I9" s="28">
        <f t="shared" si="0"/>
        <v>800</v>
      </c>
      <c r="K9">
        <v>21878</v>
      </c>
      <c r="L9">
        <v>17219</v>
      </c>
      <c r="M9">
        <v>14372</v>
      </c>
      <c r="N9">
        <v>8726</v>
      </c>
      <c r="O9">
        <v>5603</v>
      </c>
    </row>
    <row r="10" spans="1:15" ht="12.75">
      <c r="A10" s="11" t="s">
        <v>277</v>
      </c>
      <c r="B10" s="70">
        <f t="shared" si="1"/>
        <v>38</v>
      </c>
      <c r="C10" s="83">
        <f t="shared" si="2"/>
        <v>633.3333333333333</v>
      </c>
      <c r="D10" s="4">
        <v>44</v>
      </c>
      <c r="E10" s="4">
        <v>6</v>
      </c>
      <c r="F10" s="4">
        <v>2</v>
      </c>
      <c r="G10" s="4">
        <v>1</v>
      </c>
      <c r="H10" s="53">
        <v>0</v>
      </c>
      <c r="I10" s="28">
        <f t="shared" si="0"/>
        <v>633.3333333333333</v>
      </c>
      <c r="K10">
        <v>11526</v>
      </c>
      <c r="L10">
        <v>8084</v>
      </c>
      <c r="M10">
        <v>6867</v>
      </c>
      <c r="N10">
        <v>4652</v>
      </c>
      <c r="O10">
        <v>2430</v>
      </c>
    </row>
    <row r="11" spans="1:15" ht="12.75">
      <c r="A11" s="11" t="s">
        <v>474</v>
      </c>
      <c r="B11" s="70">
        <f t="shared" si="1"/>
        <v>10</v>
      </c>
      <c r="C11" s="83">
        <f t="shared" si="2"/>
        <v>500</v>
      </c>
      <c r="D11" s="4">
        <v>12</v>
      </c>
      <c r="E11" s="4">
        <v>2</v>
      </c>
      <c r="F11" s="4">
        <v>0</v>
      </c>
      <c r="G11" s="4">
        <v>0</v>
      </c>
      <c r="H11" s="53">
        <v>0</v>
      </c>
      <c r="I11" s="28">
        <f t="shared" si="0"/>
        <v>500</v>
      </c>
      <c r="K11">
        <v>16616</v>
      </c>
      <c r="L11">
        <v>12817</v>
      </c>
      <c r="M11">
        <v>10640</v>
      </c>
      <c r="N11">
        <v>6379</v>
      </c>
      <c r="O11">
        <v>3688</v>
      </c>
    </row>
    <row r="12" spans="1:15" ht="12.75">
      <c r="A12" s="11" t="s">
        <v>473</v>
      </c>
      <c r="B12" s="70">
        <f t="shared" si="1"/>
        <v>41</v>
      </c>
      <c r="C12" s="83">
        <f t="shared" si="2"/>
        <v>455.55555555555554</v>
      </c>
      <c r="D12" s="4">
        <v>50</v>
      </c>
      <c r="E12" s="4">
        <v>9</v>
      </c>
      <c r="F12" s="4">
        <v>6</v>
      </c>
      <c r="G12" s="4">
        <v>1</v>
      </c>
      <c r="H12" s="53">
        <v>0</v>
      </c>
      <c r="I12" s="28">
        <f t="shared" si="0"/>
        <v>455.55555555555554</v>
      </c>
      <c r="K12">
        <v>4296</v>
      </c>
      <c r="L12">
        <v>2690</v>
      </c>
      <c r="M12">
        <v>1872</v>
      </c>
      <c r="N12">
        <v>960</v>
      </c>
      <c r="O12">
        <v>491</v>
      </c>
    </row>
    <row r="13" spans="1:15" ht="12.75">
      <c r="A13" s="11" t="s">
        <v>476</v>
      </c>
      <c r="B13" s="70">
        <f t="shared" si="1"/>
        <v>79</v>
      </c>
      <c r="C13" s="83">
        <f t="shared" si="2"/>
        <v>376.1904761904762</v>
      </c>
      <c r="D13" s="4">
        <v>100</v>
      </c>
      <c r="E13" s="4">
        <v>21</v>
      </c>
      <c r="F13" s="4">
        <v>7</v>
      </c>
      <c r="G13" s="4">
        <v>0</v>
      </c>
      <c r="H13" s="53">
        <v>0</v>
      </c>
      <c r="I13" s="28">
        <f t="shared" si="0"/>
        <v>376.1904761904762</v>
      </c>
      <c r="K13">
        <v>28959</v>
      </c>
      <c r="L13">
        <v>23487</v>
      </c>
      <c r="M13">
        <v>18948</v>
      </c>
      <c r="N13">
        <v>13158</v>
      </c>
      <c r="O13">
        <v>9092</v>
      </c>
    </row>
    <row r="14" spans="1:15" ht="12.75">
      <c r="A14" s="11" t="s">
        <v>267</v>
      </c>
      <c r="B14" s="70">
        <f t="shared" si="1"/>
        <v>108</v>
      </c>
      <c r="C14" s="83">
        <f t="shared" si="2"/>
        <v>337.5</v>
      </c>
      <c r="D14" s="4">
        <v>140</v>
      </c>
      <c r="E14" s="4">
        <v>32</v>
      </c>
      <c r="F14" s="4">
        <v>11</v>
      </c>
      <c r="G14" s="4">
        <v>1</v>
      </c>
      <c r="H14" s="53">
        <v>0</v>
      </c>
      <c r="I14" s="28">
        <f t="shared" si="0"/>
        <v>337.5</v>
      </c>
      <c r="K14">
        <v>3831</v>
      </c>
      <c r="L14">
        <v>1587</v>
      </c>
      <c r="M14">
        <v>973</v>
      </c>
      <c r="N14">
        <v>425</v>
      </c>
      <c r="O14">
        <v>181</v>
      </c>
    </row>
    <row r="15" spans="1:15" ht="12.75">
      <c r="A15" s="11" t="s">
        <v>262</v>
      </c>
      <c r="B15" s="70">
        <f t="shared" si="1"/>
        <v>29</v>
      </c>
      <c r="C15" s="83">
        <f t="shared" si="2"/>
        <v>290</v>
      </c>
      <c r="D15" s="4">
        <v>39</v>
      </c>
      <c r="E15" s="4">
        <v>10</v>
      </c>
      <c r="F15" s="4">
        <v>7</v>
      </c>
      <c r="G15" s="4">
        <v>0</v>
      </c>
      <c r="H15" s="53">
        <v>1</v>
      </c>
      <c r="I15" s="28">
        <f t="shared" si="0"/>
        <v>290</v>
      </c>
      <c r="K15">
        <v>32070</v>
      </c>
      <c r="L15">
        <v>22471</v>
      </c>
      <c r="M15">
        <v>19443</v>
      </c>
      <c r="N15">
        <v>10382</v>
      </c>
      <c r="O15">
        <v>7240</v>
      </c>
    </row>
    <row r="16" spans="1:15" ht="12.75">
      <c r="A16" s="11" t="s">
        <v>268</v>
      </c>
      <c r="B16" s="70">
        <f t="shared" si="1"/>
        <v>152</v>
      </c>
      <c r="C16" s="83">
        <f t="shared" si="2"/>
        <v>281.48148148148147</v>
      </c>
      <c r="D16" s="4">
        <v>206</v>
      </c>
      <c r="E16" s="4">
        <v>54</v>
      </c>
      <c r="F16" s="4">
        <v>12</v>
      </c>
      <c r="G16" s="4">
        <v>2</v>
      </c>
      <c r="H16" s="53">
        <v>0</v>
      </c>
      <c r="I16" s="28">
        <f t="shared" si="0"/>
        <v>281.48148148148147</v>
      </c>
      <c r="K16">
        <v>1240</v>
      </c>
      <c r="L16">
        <v>207</v>
      </c>
      <c r="M16">
        <v>134</v>
      </c>
      <c r="N16">
        <v>78</v>
      </c>
      <c r="O16">
        <v>22</v>
      </c>
    </row>
    <row r="17" spans="1:15" ht="12.75">
      <c r="A17" s="11" t="s">
        <v>468</v>
      </c>
      <c r="B17" s="70">
        <f t="shared" si="1"/>
        <v>33</v>
      </c>
      <c r="C17" s="83">
        <f t="shared" si="2"/>
        <v>275</v>
      </c>
      <c r="D17" s="4">
        <v>45</v>
      </c>
      <c r="E17" s="4">
        <v>12</v>
      </c>
      <c r="F17" s="4">
        <v>8</v>
      </c>
      <c r="G17" s="4">
        <v>0</v>
      </c>
      <c r="H17" s="53">
        <v>0</v>
      </c>
      <c r="I17" s="28">
        <f t="shared" si="0"/>
        <v>275</v>
      </c>
      <c r="K17">
        <v>8395</v>
      </c>
      <c r="L17">
        <v>7588</v>
      </c>
      <c r="M17">
        <v>2746</v>
      </c>
      <c r="N17">
        <v>1252</v>
      </c>
      <c r="O17">
        <v>488</v>
      </c>
    </row>
    <row r="18" spans="1:15" ht="12.75">
      <c r="A18" s="11" t="s">
        <v>279</v>
      </c>
      <c r="B18" s="70">
        <f t="shared" si="1"/>
        <v>30</v>
      </c>
      <c r="C18" s="83">
        <f t="shared" si="2"/>
        <v>272.7272727272727</v>
      </c>
      <c r="D18" s="4">
        <v>41</v>
      </c>
      <c r="E18" s="4">
        <v>11</v>
      </c>
      <c r="F18" s="4">
        <v>10</v>
      </c>
      <c r="G18" s="4">
        <v>1</v>
      </c>
      <c r="H18" s="53">
        <v>2</v>
      </c>
      <c r="I18" s="28">
        <f t="shared" si="0"/>
        <v>272.7272727272727</v>
      </c>
      <c r="K18">
        <v>7442</v>
      </c>
      <c r="L18">
        <v>4315</v>
      </c>
      <c r="M18">
        <v>3044</v>
      </c>
      <c r="N18">
        <v>1513</v>
      </c>
      <c r="O18">
        <v>568</v>
      </c>
    </row>
    <row r="19" spans="1:15" ht="12.75">
      <c r="A19" s="11" t="s">
        <v>261</v>
      </c>
      <c r="B19" s="70">
        <f t="shared" si="1"/>
        <v>5</v>
      </c>
      <c r="C19" s="83">
        <f t="shared" si="2"/>
        <v>250</v>
      </c>
      <c r="D19" s="4">
        <v>7</v>
      </c>
      <c r="E19" s="4">
        <v>2</v>
      </c>
      <c r="F19" s="4">
        <v>0</v>
      </c>
      <c r="G19" s="4">
        <v>1</v>
      </c>
      <c r="H19" s="53">
        <v>0</v>
      </c>
      <c r="I19" s="28">
        <f t="shared" si="0"/>
        <v>250</v>
      </c>
      <c r="K19">
        <v>5175</v>
      </c>
      <c r="L19">
        <v>2112</v>
      </c>
      <c r="M19">
        <v>1059</v>
      </c>
      <c r="N19">
        <v>362</v>
      </c>
      <c r="O19">
        <v>149</v>
      </c>
    </row>
    <row r="20" spans="1:15" ht="12.75">
      <c r="A20" s="11" t="s">
        <v>469</v>
      </c>
      <c r="B20" s="70">
        <f t="shared" si="1"/>
        <v>29</v>
      </c>
      <c r="C20" s="83">
        <f t="shared" si="2"/>
        <v>241.66666666666666</v>
      </c>
      <c r="D20" s="4">
        <v>41</v>
      </c>
      <c r="E20" s="4">
        <v>12</v>
      </c>
      <c r="F20" s="4">
        <v>6</v>
      </c>
      <c r="G20" s="4">
        <v>0</v>
      </c>
      <c r="H20" s="53">
        <v>0</v>
      </c>
      <c r="I20" s="28">
        <f t="shared" si="0"/>
        <v>241.66666666666666</v>
      </c>
      <c r="K20">
        <v>1556</v>
      </c>
      <c r="L20">
        <v>429</v>
      </c>
      <c r="M20">
        <v>270</v>
      </c>
      <c r="N20">
        <v>187</v>
      </c>
      <c r="O20">
        <v>132</v>
      </c>
    </row>
    <row r="21" spans="1:15" ht="12.75">
      <c r="A21" s="11" t="s">
        <v>470</v>
      </c>
      <c r="B21" s="70">
        <f t="shared" si="1"/>
        <v>37</v>
      </c>
      <c r="C21" s="83">
        <f t="shared" si="2"/>
        <v>231.25</v>
      </c>
      <c r="D21" s="4">
        <v>53</v>
      </c>
      <c r="E21" s="4">
        <v>16</v>
      </c>
      <c r="F21" s="4">
        <v>10</v>
      </c>
      <c r="G21" s="4">
        <v>7</v>
      </c>
      <c r="H21" s="53">
        <v>0</v>
      </c>
      <c r="I21" s="28">
        <f t="shared" si="0"/>
        <v>231.25</v>
      </c>
      <c r="K21">
        <v>6056</v>
      </c>
      <c r="L21">
        <v>3501</v>
      </c>
      <c r="M21">
        <v>2174</v>
      </c>
      <c r="N21">
        <v>1028</v>
      </c>
      <c r="O21">
        <v>304</v>
      </c>
    </row>
    <row r="22" spans="1:15" ht="12.75">
      <c r="A22" s="11" t="s">
        <v>281</v>
      </c>
      <c r="B22" s="70">
        <f t="shared" si="1"/>
        <v>13</v>
      </c>
      <c r="C22" s="83">
        <f t="shared" si="2"/>
        <v>216.66666666666666</v>
      </c>
      <c r="D22" s="4">
        <v>19</v>
      </c>
      <c r="E22" s="4">
        <v>6</v>
      </c>
      <c r="F22" s="4">
        <v>7</v>
      </c>
      <c r="G22" s="4">
        <v>1</v>
      </c>
      <c r="H22" s="53">
        <v>0</v>
      </c>
      <c r="I22" s="28">
        <f t="shared" si="0"/>
        <v>216.66666666666666</v>
      </c>
      <c r="K22">
        <v>11670</v>
      </c>
      <c r="L22">
        <v>5996</v>
      </c>
      <c r="M22">
        <v>4067</v>
      </c>
      <c r="N22">
        <v>2391</v>
      </c>
      <c r="O22">
        <v>1121</v>
      </c>
    </row>
    <row r="23" spans="1:15" ht="12.75">
      <c r="A23" s="11" t="s">
        <v>263</v>
      </c>
      <c r="B23" s="70">
        <f t="shared" si="1"/>
        <v>156</v>
      </c>
      <c r="C23" s="83">
        <f t="shared" si="2"/>
        <v>197.46835443037975</v>
      </c>
      <c r="D23" s="4">
        <v>235</v>
      </c>
      <c r="E23" s="4">
        <v>79</v>
      </c>
      <c r="F23" s="4">
        <v>23</v>
      </c>
      <c r="G23" s="4">
        <v>7</v>
      </c>
      <c r="H23" s="53">
        <v>4</v>
      </c>
      <c r="I23" s="28">
        <f t="shared" si="0"/>
        <v>197.46835443037975</v>
      </c>
      <c r="K23">
        <v>7280</v>
      </c>
      <c r="L23">
        <v>4601</v>
      </c>
      <c r="M23">
        <v>3158</v>
      </c>
      <c r="N23">
        <v>1610</v>
      </c>
      <c r="O23">
        <v>892</v>
      </c>
    </row>
    <row r="24" spans="1:15" ht="12.75">
      <c r="A24" s="11" t="s">
        <v>278</v>
      </c>
      <c r="B24" s="70">
        <f t="shared" si="1"/>
        <v>61</v>
      </c>
      <c r="C24" s="83">
        <f t="shared" si="2"/>
        <v>190.625</v>
      </c>
      <c r="D24" s="4">
        <v>93</v>
      </c>
      <c r="E24" s="4">
        <v>32</v>
      </c>
      <c r="F24" s="4">
        <v>14</v>
      </c>
      <c r="G24" s="4">
        <v>3</v>
      </c>
      <c r="H24" s="53">
        <v>0</v>
      </c>
      <c r="I24" s="28">
        <f t="shared" si="0"/>
        <v>190.625</v>
      </c>
      <c r="K24">
        <v>3431</v>
      </c>
      <c r="L24">
        <v>1840</v>
      </c>
      <c r="M24">
        <v>1244</v>
      </c>
      <c r="N24">
        <v>851</v>
      </c>
      <c r="O24">
        <v>361</v>
      </c>
    </row>
    <row r="25" spans="1:15" ht="12.75">
      <c r="A25" s="11" t="s">
        <v>284</v>
      </c>
      <c r="B25" s="70">
        <f t="shared" si="1"/>
        <v>15</v>
      </c>
      <c r="C25" s="83">
        <f t="shared" si="2"/>
        <v>187.5</v>
      </c>
      <c r="D25" s="4">
        <v>23</v>
      </c>
      <c r="E25" s="4">
        <v>8</v>
      </c>
      <c r="F25" s="4">
        <v>5</v>
      </c>
      <c r="G25" s="4">
        <v>1</v>
      </c>
      <c r="H25" s="53">
        <v>0</v>
      </c>
      <c r="I25" s="28">
        <f t="shared" si="0"/>
        <v>187.5</v>
      </c>
      <c r="K25">
        <v>4065</v>
      </c>
      <c r="L25">
        <v>1744</v>
      </c>
      <c r="M25">
        <v>1296</v>
      </c>
      <c r="N25">
        <v>576</v>
      </c>
      <c r="O25">
        <v>280</v>
      </c>
    </row>
    <row r="26" spans="1:15" ht="12.75">
      <c r="A26" s="11" t="s">
        <v>259</v>
      </c>
      <c r="B26" s="70">
        <f t="shared" si="1"/>
        <v>170</v>
      </c>
      <c r="C26" s="83">
        <f t="shared" si="2"/>
        <v>165.0485436893204</v>
      </c>
      <c r="D26" s="4">
        <v>273</v>
      </c>
      <c r="E26" s="4">
        <v>103</v>
      </c>
      <c r="F26" s="4">
        <v>51</v>
      </c>
      <c r="G26" s="4">
        <v>11</v>
      </c>
      <c r="H26" s="53">
        <v>2</v>
      </c>
      <c r="I26" s="87">
        <f t="shared" si="0"/>
        <v>165.0485436893204</v>
      </c>
      <c r="K26">
        <v>2095</v>
      </c>
      <c r="L26">
        <v>720</v>
      </c>
      <c r="M26">
        <v>484</v>
      </c>
      <c r="N26">
        <v>328</v>
      </c>
      <c r="O26">
        <v>270</v>
      </c>
    </row>
    <row r="27" spans="1:15" ht="12.75">
      <c r="A27" s="11" t="s">
        <v>273</v>
      </c>
      <c r="B27" s="70">
        <f t="shared" si="1"/>
        <v>106</v>
      </c>
      <c r="C27" s="83">
        <f t="shared" si="2"/>
        <v>155.88235294117646</v>
      </c>
      <c r="D27" s="4">
        <v>174</v>
      </c>
      <c r="E27" s="4">
        <v>68</v>
      </c>
      <c r="F27" s="4">
        <v>17</v>
      </c>
      <c r="G27" s="4">
        <v>0</v>
      </c>
      <c r="H27" s="53">
        <v>1</v>
      </c>
      <c r="I27" s="28">
        <f t="shared" si="0"/>
        <v>155.88235294117646</v>
      </c>
      <c r="K27">
        <v>3341</v>
      </c>
      <c r="L27">
        <v>1652</v>
      </c>
      <c r="M27">
        <v>906</v>
      </c>
      <c r="N27">
        <v>425</v>
      </c>
      <c r="O27">
        <v>205</v>
      </c>
    </row>
    <row r="28" spans="1:15" ht="12.75">
      <c r="A28" s="11" t="s">
        <v>283</v>
      </c>
      <c r="B28" s="70">
        <f t="shared" si="1"/>
        <v>145</v>
      </c>
      <c r="C28" s="83">
        <f t="shared" si="2"/>
        <v>133.02752293577979</v>
      </c>
      <c r="D28" s="4">
        <v>254</v>
      </c>
      <c r="E28" s="4">
        <v>109</v>
      </c>
      <c r="F28" s="4">
        <v>28</v>
      </c>
      <c r="G28" s="4">
        <v>12</v>
      </c>
      <c r="H28" s="53">
        <v>4</v>
      </c>
      <c r="I28" s="28">
        <f t="shared" si="0"/>
        <v>133.02752293577979</v>
      </c>
      <c r="K28">
        <v>2547</v>
      </c>
      <c r="L28">
        <v>1417</v>
      </c>
      <c r="M28">
        <v>956</v>
      </c>
      <c r="N28">
        <v>638</v>
      </c>
      <c r="O28">
        <v>258</v>
      </c>
    </row>
    <row r="29" spans="1:15" ht="12.75">
      <c r="A29" s="11" t="s">
        <v>274</v>
      </c>
      <c r="B29" s="70">
        <f t="shared" si="1"/>
        <v>215</v>
      </c>
      <c r="C29" s="83">
        <f t="shared" si="2"/>
        <v>130.3030303030303</v>
      </c>
      <c r="D29" s="4">
        <v>380</v>
      </c>
      <c r="E29" s="4">
        <v>165</v>
      </c>
      <c r="F29" s="4">
        <v>45</v>
      </c>
      <c r="G29" s="4">
        <v>6</v>
      </c>
      <c r="H29" s="53">
        <v>0</v>
      </c>
      <c r="I29" s="28">
        <f t="shared" si="0"/>
        <v>130.3030303030303</v>
      </c>
      <c r="K29">
        <v>265</v>
      </c>
      <c r="L29">
        <v>35</v>
      </c>
      <c r="M29">
        <v>19</v>
      </c>
      <c r="N29">
        <v>24</v>
      </c>
      <c r="O29">
        <v>4</v>
      </c>
    </row>
    <row r="30" spans="1:15" ht="12.75">
      <c r="A30" s="11" t="s">
        <v>264</v>
      </c>
      <c r="B30" s="70">
        <f t="shared" si="1"/>
        <v>134</v>
      </c>
      <c r="C30" s="83">
        <f t="shared" si="2"/>
        <v>121.81818181818183</v>
      </c>
      <c r="D30" s="4">
        <v>244</v>
      </c>
      <c r="E30" s="4">
        <v>110</v>
      </c>
      <c r="F30" s="4">
        <v>15</v>
      </c>
      <c r="G30" s="4">
        <v>3</v>
      </c>
      <c r="H30" s="53">
        <v>1</v>
      </c>
      <c r="I30" s="28">
        <f t="shared" si="0"/>
        <v>121.81818181818183</v>
      </c>
      <c r="K30">
        <v>1728</v>
      </c>
      <c r="L30">
        <v>997</v>
      </c>
      <c r="M30">
        <v>931</v>
      </c>
      <c r="N30">
        <v>734</v>
      </c>
      <c r="O30">
        <v>454</v>
      </c>
    </row>
    <row r="31" spans="1:15" ht="12.75">
      <c r="A31" s="11" t="s">
        <v>265</v>
      </c>
      <c r="B31" s="70">
        <f t="shared" si="1"/>
        <v>71</v>
      </c>
      <c r="C31" s="83">
        <f t="shared" si="2"/>
        <v>112.6984126984127</v>
      </c>
      <c r="D31" s="4">
        <v>134</v>
      </c>
      <c r="E31" s="4">
        <v>63</v>
      </c>
      <c r="F31" s="4">
        <v>24</v>
      </c>
      <c r="G31" s="4">
        <v>11</v>
      </c>
      <c r="H31" s="53">
        <v>1</v>
      </c>
      <c r="I31" s="28">
        <f t="shared" si="0"/>
        <v>112.6984126984127</v>
      </c>
      <c r="K31">
        <v>9981</v>
      </c>
      <c r="L31">
        <v>7598</v>
      </c>
      <c r="M31">
        <v>5393</v>
      </c>
      <c r="N31">
        <v>2674</v>
      </c>
      <c r="O31">
        <v>1187</v>
      </c>
    </row>
    <row r="32" spans="1:15" ht="12.75">
      <c r="A32" s="11" t="s">
        <v>479</v>
      </c>
      <c r="B32" s="70">
        <f t="shared" si="1"/>
        <v>165</v>
      </c>
      <c r="C32" s="83">
        <f t="shared" si="2"/>
        <v>101.85185185185186</v>
      </c>
      <c r="D32" s="4">
        <v>327</v>
      </c>
      <c r="E32" s="4">
        <v>162</v>
      </c>
      <c r="F32" s="4">
        <v>61</v>
      </c>
      <c r="G32" s="4">
        <v>54</v>
      </c>
      <c r="H32" s="53">
        <v>10</v>
      </c>
      <c r="I32" s="28">
        <f t="shared" si="0"/>
        <v>101.85185185185186</v>
      </c>
      <c r="K32">
        <v>11739</v>
      </c>
      <c r="L32">
        <v>7686</v>
      </c>
      <c r="M32">
        <v>5146</v>
      </c>
      <c r="N32">
        <v>2677</v>
      </c>
      <c r="O32">
        <v>1566</v>
      </c>
    </row>
    <row r="33" spans="1:15" ht="12.75">
      <c r="A33" s="11" t="s">
        <v>275</v>
      </c>
      <c r="B33" s="70">
        <f t="shared" si="1"/>
        <v>77</v>
      </c>
      <c r="C33" s="83">
        <f t="shared" si="2"/>
        <v>81.91489361702126</v>
      </c>
      <c r="D33" s="4">
        <v>171</v>
      </c>
      <c r="E33" s="4">
        <v>94</v>
      </c>
      <c r="F33" s="4">
        <v>58</v>
      </c>
      <c r="G33" s="4">
        <v>13</v>
      </c>
      <c r="H33" s="53">
        <v>3</v>
      </c>
      <c r="I33" s="28">
        <f t="shared" si="0"/>
        <v>81.91489361702126</v>
      </c>
      <c r="K33">
        <v>1336</v>
      </c>
      <c r="L33">
        <v>723</v>
      </c>
      <c r="M33">
        <v>562</v>
      </c>
      <c r="N33">
        <v>411</v>
      </c>
      <c r="O33">
        <v>205</v>
      </c>
    </row>
    <row r="34" spans="1:15" ht="12.75">
      <c r="A34" s="11" t="s">
        <v>282</v>
      </c>
      <c r="B34" s="70">
        <f t="shared" si="1"/>
        <v>55</v>
      </c>
      <c r="C34" s="83">
        <f t="shared" si="2"/>
        <v>74.32432432432432</v>
      </c>
      <c r="D34" s="4">
        <v>129</v>
      </c>
      <c r="E34" s="4">
        <v>74</v>
      </c>
      <c r="F34" s="4">
        <v>28</v>
      </c>
      <c r="G34" s="4">
        <v>10</v>
      </c>
      <c r="H34" s="53">
        <v>0</v>
      </c>
      <c r="I34" s="28">
        <f t="shared" si="0"/>
        <v>74.32432432432432</v>
      </c>
      <c r="K34">
        <v>1888</v>
      </c>
      <c r="L34">
        <v>830</v>
      </c>
      <c r="M34">
        <v>521</v>
      </c>
      <c r="N34">
        <v>253</v>
      </c>
      <c r="O34">
        <v>104</v>
      </c>
    </row>
    <row r="35" spans="1:15" ht="12.75">
      <c r="A35" s="11" t="s">
        <v>269</v>
      </c>
      <c r="B35" s="70">
        <f t="shared" si="1"/>
        <v>97</v>
      </c>
      <c r="C35" s="83">
        <f t="shared" si="2"/>
        <v>47.0873786407767</v>
      </c>
      <c r="D35" s="4">
        <v>303</v>
      </c>
      <c r="E35" s="4">
        <v>206</v>
      </c>
      <c r="F35" s="4">
        <v>30</v>
      </c>
      <c r="G35" s="4">
        <v>14</v>
      </c>
      <c r="H35" s="53">
        <v>1</v>
      </c>
      <c r="I35" s="28">
        <f t="shared" si="0"/>
        <v>47.0873786407767</v>
      </c>
      <c r="K35">
        <v>2033</v>
      </c>
      <c r="L35">
        <v>835</v>
      </c>
      <c r="M35">
        <v>442</v>
      </c>
      <c r="N35">
        <v>230</v>
      </c>
      <c r="O35">
        <v>155</v>
      </c>
    </row>
    <row r="36" spans="1:15" ht="12.75">
      <c r="A36" s="11" t="s">
        <v>472</v>
      </c>
      <c r="B36" s="70">
        <f t="shared" si="1"/>
        <v>90</v>
      </c>
      <c r="C36" s="83">
        <f t="shared" si="2"/>
        <v>45.45454545454546</v>
      </c>
      <c r="D36" s="4">
        <v>288</v>
      </c>
      <c r="E36" s="4">
        <v>198</v>
      </c>
      <c r="F36" s="4">
        <v>136</v>
      </c>
      <c r="G36" s="4">
        <v>44</v>
      </c>
      <c r="H36" s="53">
        <v>4</v>
      </c>
      <c r="I36" s="28">
        <f t="shared" si="0"/>
        <v>45.45454545454546</v>
      </c>
      <c r="K36">
        <v>5053</v>
      </c>
      <c r="L36">
        <v>4160</v>
      </c>
      <c r="M36">
        <v>3690</v>
      </c>
      <c r="N36">
        <v>2628</v>
      </c>
      <c r="O36">
        <v>1547</v>
      </c>
    </row>
    <row r="37" spans="1:15" ht="12.75">
      <c r="A37" s="11" t="s">
        <v>266</v>
      </c>
      <c r="B37" s="70">
        <f t="shared" si="1"/>
        <v>142</v>
      </c>
      <c r="C37" s="83">
        <f t="shared" si="2"/>
        <v>34.718826405867965</v>
      </c>
      <c r="D37" s="4">
        <v>551</v>
      </c>
      <c r="E37" s="4">
        <v>409</v>
      </c>
      <c r="F37" s="4">
        <v>315</v>
      </c>
      <c r="G37" s="4">
        <v>176</v>
      </c>
      <c r="H37" s="53">
        <v>20</v>
      </c>
      <c r="I37" s="28">
        <f t="shared" si="0"/>
        <v>34.718826405867965</v>
      </c>
      <c r="K37">
        <v>626</v>
      </c>
      <c r="L37">
        <v>206</v>
      </c>
      <c r="M37">
        <v>158</v>
      </c>
      <c r="N37">
        <v>107</v>
      </c>
      <c r="O37">
        <v>87</v>
      </c>
    </row>
    <row r="38" spans="1:15" ht="12.75">
      <c r="A38" s="11" t="s">
        <v>270</v>
      </c>
      <c r="B38" s="70">
        <f t="shared" si="1"/>
        <v>22</v>
      </c>
      <c r="C38" s="83">
        <f t="shared" si="2"/>
        <v>29.33333333333332</v>
      </c>
      <c r="D38" s="4">
        <v>97</v>
      </c>
      <c r="E38" s="4">
        <v>75</v>
      </c>
      <c r="F38" s="4">
        <v>15</v>
      </c>
      <c r="G38" s="4">
        <v>4</v>
      </c>
      <c r="H38" s="53">
        <v>0</v>
      </c>
      <c r="I38" s="28">
        <f t="shared" si="0"/>
        <v>29.33333333333332</v>
      </c>
      <c r="K38">
        <v>25381</v>
      </c>
      <c r="L38">
        <v>19297</v>
      </c>
      <c r="M38">
        <v>15230</v>
      </c>
      <c r="N38">
        <v>9221</v>
      </c>
      <c r="O38">
        <v>4716</v>
      </c>
    </row>
    <row r="39" spans="1:15" ht="12.75">
      <c r="A39" s="11" t="s">
        <v>471</v>
      </c>
      <c r="B39" s="70">
        <f t="shared" si="1"/>
        <v>8</v>
      </c>
      <c r="C39" s="83" t="str">
        <f t="shared" si="2"/>
        <v>n.a.</v>
      </c>
      <c r="D39" s="4">
        <v>8</v>
      </c>
      <c r="E39" s="4">
        <v>0</v>
      </c>
      <c r="F39" s="4">
        <v>0</v>
      </c>
      <c r="G39" s="4">
        <v>0</v>
      </c>
      <c r="H39" s="53">
        <v>0</v>
      </c>
      <c r="I39" s="28">
        <v>0</v>
      </c>
      <c r="K39">
        <v>4029</v>
      </c>
      <c r="L39">
        <v>1911</v>
      </c>
      <c r="M39">
        <v>1386</v>
      </c>
      <c r="N39">
        <v>702</v>
      </c>
      <c r="O39">
        <v>261</v>
      </c>
    </row>
    <row r="40" spans="1:15" ht="12.75">
      <c r="A40" s="11" t="s">
        <v>280</v>
      </c>
      <c r="B40" s="70">
        <f t="shared" si="1"/>
        <v>2</v>
      </c>
      <c r="C40" s="83" t="str">
        <f t="shared" si="2"/>
        <v>n.a.</v>
      </c>
      <c r="D40" s="4">
        <v>2</v>
      </c>
      <c r="E40" s="4">
        <v>0</v>
      </c>
      <c r="F40" s="4">
        <v>0</v>
      </c>
      <c r="G40" s="4">
        <v>1</v>
      </c>
      <c r="H40" s="53">
        <v>0</v>
      </c>
      <c r="I40" s="28">
        <v>0</v>
      </c>
      <c r="K40">
        <v>1156</v>
      </c>
      <c r="L40">
        <v>250</v>
      </c>
      <c r="M40">
        <v>132</v>
      </c>
      <c r="N40">
        <v>85</v>
      </c>
      <c r="O40">
        <v>60</v>
      </c>
    </row>
    <row r="41" spans="1:15" ht="12.75">
      <c r="A41" s="13" t="s">
        <v>260</v>
      </c>
      <c r="B41" s="72">
        <f t="shared" si="1"/>
        <v>-1</v>
      </c>
      <c r="C41" s="84">
        <f t="shared" si="2"/>
        <v>-9.999999999999998</v>
      </c>
      <c r="D41" s="8">
        <v>9</v>
      </c>
      <c r="E41" s="8">
        <v>10</v>
      </c>
      <c r="F41" s="8">
        <v>5</v>
      </c>
      <c r="G41" s="8">
        <v>5</v>
      </c>
      <c r="H41" s="54">
        <v>0</v>
      </c>
      <c r="I41" s="28">
        <f>+VALUE(C41)</f>
        <v>-9.999999999999998</v>
      </c>
      <c r="K41">
        <v>1431</v>
      </c>
      <c r="L41">
        <v>470</v>
      </c>
      <c r="M41">
        <v>212</v>
      </c>
      <c r="N41">
        <v>129</v>
      </c>
      <c r="O41">
        <v>48</v>
      </c>
    </row>
    <row r="42" spans="1:15" ht="12.75">
      <c r="A42" s="15" t="s">
        <v>482</v>
      </c>
      <c r="B42" s="74">
        <f t="shared" si="1"/>
        <v>1544</v>
      </c>
      <c r="C42" s="85">
        <f t="shared" si="2"/>
        <v>96.8025078369906</v>
      </c>
      <c r="D42" s="16">
        <v>3139</v>
      </c>
      <c r="E42" s="16">
        <v>1595</v>
      </c>
      <c r="F42" s="16">
        <v>714</v>
      </c>
      <c r="G42" s="16">
        <v>313</v>
      </c>
      <c r="H42" s="62">
        <v>38</v>
      </c>
      <c r="I42" s="28">
        <f>+VALUE(C42)</f>
        <v>96.8025078369906</v>
      </c>
      <c r="K42">
        <v>190779</v>
      </c>
      <c r="L42">
        <v>131719</v>
      </c>
      <c r="M42">
        <v>101259</v>
      </c>
      <c r="N42">
        <v>60698</v>
      </c>
      <c r="O42">
        <v>37025</v>
      </c>
    </row>
  </sheetData>
  <mergeCells count="1">
    <mergeCell ref="B3:C3"/>
  </mergeCells>
  <printOptions/>
  <pageMargins left="0.75" right="0.75" top="1" bottom="1" header="0" footer="0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Zeros="0" workbookViewId="0" topLeftCell="A1">
      <selection activeCell="A2" sqref="A2"/>
    </sheetView>
  </sheetViews>
  <sheetFormatPr defaultColWidth="11.421875" defaultRowHeight="12.75"/>
  <cols>
    <col min="1" max="1" width="45.8515625" style="0" customWidth="1"/>
    <col min="2" max="2" width="9.421875" style="0" customWidth="1"/>
    <col min="3" max="7" width="7.7109375" style="0" customWidth="1"/>
    <col min="8" max="17" width="7.7109375" style="28" customWidth="1"/>
  </cols>
  <sheetData>
    <row r="1" ht="12.75">
      <c r="A1" t="s">
        <v>53</v>
      </c>
    </row>
    <row r="3" spans="2:17" ht="12.75" customHeight="1">
      <c r="B3" s="94" t="s">
        <v>51</v>
      </c>
      <c r="H3" s="162" t="s">
        <v>493</v>
      </c>
      <c r="I3" s="162"/>
      <c r="J3" s="162"/>
      <c r="K3" s="162"/>
      <c r="L3" s="162"/>
      <c r="M3" s="162" t="s">
        <v>142</v>
      </c>
      <c r="N3" s="162"/>
      <c r="O3" s="162"/>
      <c r="P3" s="162"/>
      <c r="Q3" s="162"/>
    </row>
    <row r="4" spans="1:17" ht="12.75" customHeight="1">
      <c r="A4" s="20" t="s">
        <v>478</v>
      </c>
      <c r="B4" s="95" t="s">
        <v>54</v>
      </c>
      <c r="C4" s="89" t="s">
        <v>46</v>
      </c>
      <c r="D4" s="18" t="s">
        <v>47</v>
      </c>
      <c r="E4" s="18" t="s">
        <v>48</v>
      </c>
      <c r="F4" s="18" t="s">
        <v>49</v>
      </c>
      <c r="G4" s="18" t="s">
        <v>50</v>
      </c>
      <c r="H4" s="96" t="s">
        <v>46</v>
      </c>
      <c r="I4" s="28" t="s">
        <v>47</v>
      </c>
      <c r="J4" s="28" t="s">
        <v>48</v>
      </c>
      <c r="K4" s="28" t="s">
        <v>49</v>
      </c>
      <c r="L4" s="28" t="s">
        <v>50</v>
      </c>
      <c r="M4" s="28" t="s">
        <v>46</v>
      </c>
      <c r="N4" s="28" t="s">
        <v>47</v>
      </c>
      <c r="O4" s="28" t="s">
        <v>48</v>
      </c>
      <c r="P4" s="28" t="s">
        <v>49</v>
      </c>
      <c r="Q4" s="28" t="s">
        <v>50</v>
      </c>
    </row>
    <row r="5" spans="1:17" ht="12.75">
      <c r="A5" s="9" t="s">
        <v>476</v>
      </c>
      <c r="B5" s="90">
        <f aca="true" t="shared" si="0" ref="B5:B42">+C5-D5</f>
        <v>1.773297808979509</v>
      </c>
      <c r="C5" s="32">
        <f aca="true" t="shared" si="1" ref="C5:C42">+H5*100/M5</f>
        <v>2.914602156805596</v>
      </c>
      <c r="D5" s="32">
        <f aca="true" t="shared" si="2" ref="D5:D42">+I5*100/N5</f>
        <v>1.141304347826087</v>
      </c>
      <c r="E5" s="32">
        <f aca="true" t="shared" si="3" ref="E5:E42">+J5*100/O5</f>
        <v>0.5627009646302251</v>
      </c>
      <c r="F5" s="32">
        <f aca="true" t="shared" si="4" ref="F5:F42">+K5*100/P5</f>
        <v>0</v>
      </c>
      <c r="G5" s="10">
        <f aca="true" t="shared" si="5" ref="G5:G42">+L5*100/Q5</f>
        <v>0</v>
      </c>
      <c r="H5" s="97">
        <v>100</v>
      </c>
      <c r="I5" s="28">
        <v>21</v>
      </c>
      <c r="J5" s="28">
        <v>7</v>
      </c>
      <c r="K5" s="28">
        <v>0</v>
      </c>
      <c r="L5" s="28">
        <v>0</v>
      </c>
      <c r="M5" s="28">
        <v>3431</v>
      </c>
      <c r="N5" s="28">
        <v>1840</v>
      </c>
      <c r="O5" s="28">
        <v>1244</v>
      </c>
      <c r="P5" s="28">
        <v>851</v>
      </c>
      <c r="Q5" s="28">
        <v>361</v>
      </c>
    </row>
    <row r="6" spans="1:17" ht="12.75">
      <c r="A6" s="11" t="s">
        <v>267</v>
      </c>
      <c r="B6" s="91">
        <f t="shared" si="0"/>
        <v>1.6380152166264765</v>
      </c>
      <c r="C6" s="33">
        <f t="shared" si="1"/>
        <v>3.6543983294179068</v>
      </c>
      <c r="D6" s="33">
        <f t="shared" si="2"/>
        <v>2.0163831127914302</v>
      </c>
      <c r="E6" s="33">
        <f t="shared" si="3"/>
        <v>1.1305241521068858</v>
      </c>
      <c r="F6" s="33">
        <f t="shared" si="4"/>
        <v>0.23529411764705882</v>
      </c>
      <c r="G6" s="12">
        <f t="shared" si="5"/>
        <v>0</v>
      </c>
      <c r="H6" s="97">
        <v>140</v>
      </c>
      <c r="I6" s="28">
        <v>32</v>
      </c>
      <c r="J6" s="28">
        <v>11</v>
      </c>
      <c r="K6" s="28">
        <v>1</v>
      </c>
      <c r="L6" s="28">
        <v>0</v>
      </c>
      <c r="M6" s="28">
        <v>3831</v>
      </c>
      <c r="N6" s="28">
        <v>1587</v>
      </c>
      <c r="O6" s="28">
        <v>973</v>
      </c>
      <c r="P6" s="28">
        <v>425</v>
      </c>
      <c r="Q6" s="28">
        <v>181</v>
      </c>
    </row>
    <row r="7" spans="1:17" ht="12.75">
      <c r="A7" s="11" t="s">
        <v>272</v>
      </c>
      <c r="B7" s="91">
        <f t="shared" si="0"/>
        <v>1.526087451537323</v>
      </c>
      <c r="C7" s="33">
        <f t="shared" si="1"/>
        <v>1.9922879177377892</v>
      </c>
      <c r="D7" s="33">
        <f t="shared" si="2"/>
        <v>0.4662004662004662</v>
      </c>
      <c r="E7" s="33">
        <f t="shared" si="3"/>
        <v>0</v>
      </c>
      <c r="F7" s="33">
        <f t="shared" si="4"/>
        <v>0.5347593582887701</v>
      </c>
      <c r="G7" s="12">
        <f t="shared" si="5"/>
        <v>1.5151515151515151</v>
      </c>
      <c r="H7" s="97">
        <v>31</v>
      </c>
      <c r="I7" s="28">
        <v>2</v>
      </c>
      <c r="J7" s="28">
        <v>0</v>
      </c>
      <c r="K7" s="28">
        <v>1</v>
      </c>
      <c r="L7" s="28">
        <v>2</v>
      </c>
      <c r="M7" s="28">
        <v>1556</v>
      </c>
      <c r="N7" s="28">
        <v>429</v>
      </c>
      <c r="O7" s="28">
        <v>270</v>
      </c>
      <c r="P7" s="28">
        <v>187</v>
      </c>
      <c r="Q7" s="28">
        <v>132</v>
      </c>
    </row>
    <row r="8" spans="1:17" ht="12.75">
      <c r="A8" s="11" t="s">
        <v>271</v>
      </c>
      <c r="B8" s="91">
        <f t="shared" si="0"/>
        <v>1.518774703557312</v>
      </c>
      <c r="C8" s="33">
        <f t="shared" si="1"/>
        <v>2.0869565217391304</v>
      </c>
      <c r="D8" s="33">
        <f t="shared" si="2"/>
        <v>0.5681818181818182</v>
      </c>
      <c r="E8" s="33">
        <f t="shared" si="3"/>
        <v>0.09442870632672333</v>
      </c>
      <c r="F8" s="33">
        <f t="shared" si="4"/>
        <v>0</v>
      </c>
      <c r="G8" s="12">
        <f t="shared" si="5"/>
        <v>0</v>
      </c>
      <c r="H8" s="97">
        <v>108</v>
      </c>
      <c r="I8" s="28">
        <v>12</v>
      </c>
      <c r="J8" s="28">
        <v>1</v>
      </c>
      <c r="K8" s="28">
        <v>0</v>
      </c>
      <c r="L8" s="28">
        <v>0</v>
      </c>
      <c r="M8" s="28">
        <v>5175</v>
      </c>
      <c r="N8" s="28">
        <v>2112</v>
      </c>
      <c r="O8" s="28">
        <v>1059</v>
      </c>
      <c r="P8" s="28">
        <v>362</v>
      </c>
      <c r="Q8" s="28">
        <v>149</v>
      </c>
    </row>
    <row r="9" spans="1:17" ht="12.75">
      <c r="A9" s="11" t="s">
        <v>475</v>
      </c>
      <c r="B9" s="91">
        <f t="shared" si="0"/>
        <v>1.3882569844031105</v>
      </c>
      <c r="C9" s="33">
        <f t="shared" si="1"/>
        <v>2.026554856743536</v>
      </c>
      <c r="D9" s="33">
        <f t="shared" si="2"/>
        <v>0.6382978723404256</v>
      </c>
      <c r="E9" s="33">
        <f t="shared" si="3"/>
        <v>2.358490566037736</v>
      </c>
      <c r="F9" s="33">
        <f t="shared" si="4"/>
        <v>0</v>
      </c>
      <c r="G9" s="12">
        <f t="shared" si="5"/>
        <v>0</v>
      </c>
      <c r="H9" s="97">
        <v>29</v>
      </c>
      <c r="I9" s="28">
        <v>3</v>
      </c>
      <c r="J9" s="28">
        <v>5</v>
      </c>
      <c r="K9" s="28">
        <v>0</v>
      </c>
      <c r="L9" s="28">
        <v>0</v>
      </c>
      <c r="M9" s="28">
        <v>1431</v>
      </c>
      <c r="N9" s="28">
        <v>470</v>
      </c>
      <c r="O9" s="28">
        <v>212</v>
      </c>
      <c r="P9" s="28">
        <v>129</v>
      </c>
      <c r="Q9" s="28">
        <v>48</v>
      </c>
    </row>
    <row r="10" spans="1:17" ht="12.75">
      <c r="A10" s="11" t="s">
        <v>471</v>
      </c>
      <c r="B10" s="91">
        <f t="shared" si="0"/>
        <v>1.2779552715654952</v>
      </c>
      <c r="C10" s="33">
        <f t="shared" si="1"/>
        <v>1.2779552715654952</v>
      </c>
      <c r="D10" s="33">
        <f t="shared" si="2"/>
        <v>0</v>
      </c>
      <c r="E10" s="33">
        <f t="shared" si="3"/>
        <v>0</v>
      </c>
      <c r="F10" s="33">
        <f t="shared" si="4"/>
        <v>0</v>
      </c>
      <c r="G10" s="12">
        <f t="shared" si="5"/>
        <v>0</v>
      </c>
      <c r="H10" s="97">
        <v>8</v>
      </c>
      <c r="I10" s="28">
        <v>0</v>
      </c>
      <c r="J10" s="28">
        <v>0</v>
      </c>
      <c r="K10" s="28">
        <v>0</v>
      </c>
      <c r="L10" s="28">
        <v>0</v>
      </c>
      <c r="M10" s="28">
        <v>626</v>
      </c>
      <c r="N10" s="28">
        <v>206</v>
      </c>
      <c r="O10" s="28">
        <v>158</v>
      </c>
      <c r="P10" s="28">
        <v>107</v>
      </c>
      <c r="Q10" s="28">
        <v>87</v>
      </c>
    </row>
    <row r="11" spans="1:17" ht="12.75">
      <c r="A11" s="11" t="s">
        <v>277</v>
      </c>
      <c r="B11" s="91">
        <f t="shared" si="0"/>
        <v>1.2669053301511535</v>
      </c>
      <c r="C11" s="33">
        <f t="shared" si="1"/>
        <v>2.100238663484487</v>
      </c>
      <c r="D11" s="33">
        <f t="shared" si="2"/>
        <v>0.8333333333333334</v>
      </c>
      <c r="E11" s="33">
        <f t="shared" si="3"/>
        <v>0.4132231404958678</v>
      </c>
      <c r="F11" s="33">
        <f t="shared" si="4"/>
        <v>0.3048780487804878</v>
      </c>
      <c r="G11" s="12">
        <f t="shared" si="5"/>
        <v>0</v>
      </c>
      <c r="H11" s="97">
        <v>44</v>
      </c>
      <c r="I11" s="28">
        <v>6</v>
      </c>
      <c r="J11" s="28">
        <v>2</v>
      </c>
      <c r="K11" s="28">
        <v>1</v>
      </c>
      <c r="L11" s="28">
        <v>0</v>
      </c>
      <c r="M11" s="28">
        <v>2095</v>
      </c>
      <c r="N11" s="28">
        <v>720</v>
      </c>
      <c r="O11" s="28">
        <v>484</v>
      </c>
      <c r="P11" s="28">
        <v>328</v>
      </c>
      <c r="Q11" s="28">
        <v>270</v>
      </c>
    </row>
    <row r="12" spans="1:17" ht="12.75">
      <c r="A12" s="11" t="s">
        <v>259</v>
      </c>
      <c r="B12" s="91">
        <f t="shared" si="0"/>
        <v>1.1389136376506854</v>
      </c>
      <c r="C12" s="33">
        <f t="shared" si="1"/>
        <v>2.9440310579100615</v>
      </c>
      <c r="D12" s="33">
        <f t="shared" si="2"/>
        <v>1.805117420259376</v>
      </c>
      <c r="E12" s="33">
        <f t="shared" si="3"/>
        <v>1.2008476571697668</v>
      </c>
      <c r="F12" s="33">
        <f t="shared" si="4"/>
        <v>0.4737295434969854</v>
      </c>
      <c r="G12" s="12">
        <f t="shared" si="5"/>
        <v>0.18399264029438822</v>
      </c>
      <c r="H12" s="97">
        <v>273</v>
      </c>
      <c r="I12" s="28">
        <v>103</v>
      </c>
      <c r="J12" s="28">
        <v>51</v>
      </c>
      <c r="K12" s="28">
        <v>11</v>
      </c>
      <c r="L12" s="28">
        <v>2</v>
      </c>
      <c r="M12" s="28">
        <v>9273</v>
      </c>
      <c r="N12" s="28">
        <v>5706</v>
      </c>
      <c r="O12" s="28">
        <v>4247</v>
      </c>
      <c r="P12" s="28">
        <v>2322</v>
      </c>
      <c r="Q12" s="28">
        <v>1087</v>
      </c>
    </row>
    <row r="13" spans="1:17" ht="12.75">
      <c r="A13" s="11" t="s">
        <v>262</v>
      </c>
      <c r="B13" s="91">
        <f t="shared" si="0"/>
        <v>1.0738795810063626</v>
      </c>
      <c r="C13" s="33">
        <f t="shared" si="1"/>
        <v>2.9257314328582145</v>
      </c>
      <c r="D13" s="33">
        <f t="shared" si="2"/>
        <v>1.8518518518518519</v>
      </c>
      <c r="E13" s="33">
        <f t="shared" si="3"/>
        <v>2.348993288590604</v>
      </c>
      <c r="F13" s="33">
        <f t="shared" si="4"/>
        <v>0</v>
      </c>
      <c r="G13" s="12">
        <f t="shared" si="5"/>
        <v>1.9230769230769231</v>
      </c>
      <c r="H13" s="97">
        <v>39</v>
      </c>
      <c r="I13" s="28">
        <v>10</v>
      </c>
      <c r="J13" s="28">
        <v>7</v>
      </c>
      <c r="K13" s="28">
        <v>0</v>
      </c>
      <c r="L13" s="28">
        <v>1</v>
      </c>
      <c r="M13" s="28">
        <v>1333</v>
      </c>
      <c r="N13" s="28">
        <v>540</v>
      </c>
      <c r="O13" s="28">
        <v>298</v>
      </c>
      <c r="P13" s="28">
        <v>110</v>
      </c>
      <c r="Q13" s="28">
        <v>52</v>
      </c>
    </row>
    <row r="14" spans="1:17" ht="12.75">
      <c r="A14" s="11" t="s">
        <v>263</v>
      </c>
      <c r="B14" s="91">
        <f t="shared" si="0"/>
        <v>1.0616296542043404</v>
      </c>
      <c r="C14" s="33">
        <f t="shared" si="1"/>
        <v>2.038868644803054</v>
      </c>
      <c r="D14" s="33">
        <f t="shared" si="2"/>
        <v>0.9772389905987136</v>
      </c>
      <c r="E14" s="33">
        <f t="shared" si="3"/>
        <v>0.3349351973205184</v>
      </c>
      <c r="F14" s="33">
        <f t="shared" si="4"/>
        <v>0.15047291487532244</v>
      </c>
      <c r="G14" s="12">
        <f t="shared" si="5"/>
        <v>0.1646090534979424</v>
      </c>
      <c r="H14" s="97">
        <v>235</v>
      </c>
      <c r="I14" s="28">
        <v>79</v>
      </c>
      <c r="J14" s="28">
        <v>23</v>
      </c>
      <c r="K14" s="28">
        <v>7</v>
      </c>
      <c r="L14" s="28">
        <v>4</v>
      </c>
      <c r="M14" s="28">
        <v>11526</v>
      </c>
      <c r="N14" s="28">
        <v>8084</v>
      </c>
      <c r="O14" s="28">
        <v>6867</v>
      </c>
      <c r="P14" s="28">
        <v>4652</v>
      </c>
      <c r="Q14" s="28">
        <v>2430</v>
      </c>
    </row>
    <row r="15" spans="1:17" ht="12.75">
      <c r="A15" s="11" t="s">
        <v>468</v>
      </c>
      <c r="B15" s="91">
        <f t="shared" si="0"/>
        <v>0.9376914437410659</v>
      </c>
      <c r="C15" s="33">
        <f t="shared" si="1"/>
        <v>2.3834745762711864</v>
      </c>
      <c r="D15" s="33">
        <f t="shared" si="2"/>
        <v>1.4457831325301205</v>
      </c>
      <c r="E15" s="33">
        <f t="shared" si="3"/>
        <v>1.5355086372360844</v>
      </c>
      <c r="F15" s="33">
        <f t="shared" si="4"/>
        <v>0</v>
      </c>
      <c r="G15" s="12">
        <f t="shared" si="5"/>
        <v>0</v>
      </c>
      <c r="H15" s="97">
        <v>45</v>
      </c>
      <c r="I15" s="28">
        <v>12</v>
      </c>
      <c r="J15" s="28">
        <v>8</v>
      </c>
      <c r="K15" s="28">
        <v>0</v>
      </c>
      <c r="L15" s="28">
        <v>0</v>
      </c>
      <c r="M15" s="28">
        <v>1888</v>
      </c>
      <c r="N15" s="28">
        <v>830</v>
      </c>
      <c r="O15" s="28">
        <v>521</v>
      </c>
      <c r="P15" s="28">
        <v>253</v>
      </c>
      <c r="Q15" s="28">
        <v>104</v>
      </c>
    </row>
    <row r="16" spans="1:17" ht="12.75">
      <c r="A16" s="11" t="s">
        <v>273</v>
      </c>
      <c r="B16" s="91">
        <f t="shared" si="0"/>
        <v>0.9308814201792506</v>
      </c>
      <c r="C16" s="33">
        <f t="shared" si="1"/>
        <v>2.8731836195508587</v>
      </c>
      <c r="D16" s="33">
        <f t="shared" si="2"/>
        <v>1.942302199371608</v>
      </c>
      <c r="E16" s="33">
        <f t="shared" si="3"/>
        <v>0.7819687212511499</v>
      </c>
      <c r="F16" s="33">
        <f t="shared" si="4"/>
        <v>0</v>
      </c>
      <c r="G16" s="12">
        <f t="shared" si="5"/>
        <v>0.32894736842105265</v>
      </c>
      <c r="H16" s="97">
        <v>174</v>
      </c>
      <c r="I16" s="28">
        <v>68</v>
      </c>
      <c r="J16" s="28">
        <v>17</v>
      </c>
      <c r="K16" s="28">
        <v>0</v>
      </c>
      <c r="L16" s="28">
        <v>1</v>
      </c>
      <c r="M16" s="28">
        <v>6056</v>
      </c>
      <c r="N16" s="28">
        <v>3501</v>
      </c>
      <c r="O16" s="28">
        <v>2174</v>
      </c>
      <c r="P16" s="28">
        <v>1028</v>
      </c>
      <c r="Q16" s="28">
        <v>304</v>
      </c>
    </row>
    <row r="17" spans="1:17" ht="12.75">
      <c r="A17" s="11" t="s">
        <v>269</v>
      </c>
      <c r="B17" s="91">
        <f t="shared" si="0"/>
        <v>0.8944783823742264</v>
      </c>
      <c r="C17" s="33">
        <f t="shared" si="1"/>
        <v>3.609291244788565</v>
      </c>
      <c r="D17" s="33">
        <f t="shared" si="2"/>
        <v>2.7148128624143384</v>
      </c>
      <c r="E17" s="33">
        <f t="shared" si="3"/>
        <v>1.0924981791697015</v>
      </c>
      <c r="F17" s="33">
        <f t="shared" si="4"/>
        <v>1.1182108626198084</v>
      </c>
      <c r="G17" s="12">
        <f t="shared" si="5"/>
        <v>0.20491803278688525</v>
      </c>
      <c r="H17" s="97">
        <v>303</v>
      </c>
      <c r="I17" s="28">
        <v>206</v>
      </c>
      <c r="J17" s="28">
        <v>30</v>
      </c>
      <c r="K17" s="28">
        <v>14</v>
      </c>
      <c r="L17" s="28">
        <v>1</v>
      </c>
      <c r="M17" s="28">
        <v>8395</v>
      </c>
      <c r="N17" s="28">
        <v>7588</v>
      </c>
      <c r="O17" s="28">
        <v>2746</v>
      </c>
      <c r="P17" s="28">
        <v>1252</v>
      </c>
      <c r="Q17" s="28">
        <v>488</v>
      </c>
    </row>
    <row r="18" spans="1:17" ht="12.75">
      <c r="A18" s="11" t="s">
        <v>278</v>
      </c>
      <c r="B18" s="91">
        <f t="shared" si="0"/>
        <v>0.8465517203893513</v>
      </c>
      <c r="C18" s="33">
        <f t="shared" si="1"/>
        <v>2.7835977252319664</v>
      </c>
      <c r="D18" s="33">
        <f t="shared" si="2"/>
        <v>1.937046004842615</v>
      </c>
      <c r="E18" s="33">
        <f t="shared" si="3"/>
        <v>1.5452538631346577</v>
      </c>
      <c r="F18" s="33">
        <f t="shared" si="4"/>
        <v>0.7058823529411765</v>
      </c>
      <c r="G18" s="12">
        <f t="shared" si="5"/>
        <v>0</v>
      </c>
      <c r="H18" s="97">
        <v>93</v>
      </c>
      <c r="I18" s="28">
        <v>32</v>
      </c>
      <c r="J18" s="28">
        <v>14</v>
      </c>
      <c r="K18" s="28">
        <v>3</v>
      </c>
      <c r="L18" s="28">
        <v>0</v>
      </c>
      <c r="M18" s="28">
        <v>3341</v>
      </c>
      <c r="N18" s="28">
        <v>1652</v>
      </c>
      <c r="O18" s="28">
        <v>906</v>
      </c>
      <c r="P18" s="28">
        <v>425</v>
      </c>
      <c r="Q18" s="28">
        <v>205</v>
      </c>
    </row>
    <row r="19" spans="1:17" ht="12.75">
      <c r="A19" s="11" t="s">
        <v>276</v>
      </c>
      <c r="B19" s="91">
        <f t="shared" si="0"/>
        <v>0.8449140684067391</v>
      </c>
      <c r="C19" s="33">
        <f t="shared" si="1"/>
        <v>1.1316113161131611</v>
      </c>
      <c r="D19" s="33">
        <f t="shared" si="2"/>
        <v>0.286697247706422</v>
      </c>
      <c r="E19" s="33">
        <f t="shared" si="3"/>
        <v>0.15432098765432098</v>
      </c>
      <c r="F19" s="33">
        <f t="shared" si="4"/>
        <v>0</v>
      </c>
      <c r="G19" s="12">
        <f t="shared" si="5"/>
        <v>0</v>
      </c>
      <c r="H19" s="97">
        <v>46</v>
      </c>
      <c r="I19" s="28">
        <v>5</v>
      </c>
      <c r="J19" s="28">
        <v>2</v>
      </c>
      <c r="K19" s="28">
        <v>0</v>
      </c>
      <c r="L19" s="28">
        <v>0</v>
      </c>
      <c r="M19" s="28">
        <v>4065</v>
      </c>
      <c r="N19" s="28">
        <v>1744</v>
      </c>
      <c r="O19" s="28">
        <v>1296</v>
      </c>
      <c r="P19" s="28">
        <v>576</v>
      </c>
      <c r="Q19" s="28">
        <v>280</v>
      </c>
    </row>
    <row r="20" spans="1:17" ht="12.75">
      <c r="A20" s="11" t="s">
        <v>279</v>
      </c>
      <c r="B20" s="91">
        <f t="shared" si="0"/>
        <v>0.8334490131747563</v>
      </c>
      <c r="C20" s="33">
        <f t="shared" si="1"/>
        <v>1.6097369454259913</v>
      </c>
      <c r="D20" s="33">
        <f t="shared" si="2"/>
        <v>0.776287932251235</v>
      </c>
      <c r="E20" s="33">
        <f t="shared" si="3"/>
        <v>1.0460251046025104</v>
      </c>
      <c r="F20" s="33">
        <f t="shared" si="4"/>
        <v>0.15673981191222572</v>
      </c>
      <c r="G20" s="12">
        <f t="shared" si="5"/>
        <v>0.7751937984496124</v>
      </c>
      <c r="H20" s="97">
        <v>41</v>
      </c>
      <c r="I20" s="28">
        <v>11</v>
      </c>
      <c r="J20" s="28">
        <v>10</v>
      </c>
      <c r="K20" s="28">
        <v>1</v>
      </c>
      <c r="L20" s="28">
        <v>2</v>
      </c>
      <c r="M20" s="28">
        <v>2547</v>
      </c>
      <c r="N20" s="28">
        <v>1417</v>
      </c>
      <c r="O20" s="28">
        <v>956</v>
      </c>
      <c r="P20" s="28">
        <v>638</v>
      </c>
      <c r="Q20" s="28">
        <v>258</v>
      </c>
    </row>
    <row r="21" spans="1:17" ht="12.75">
      <c r="A21" s="11" t="s">
        <v>265</v>
      </c>
      <c r="B21" s="91">
        <f t="shared" si="0"/>
        <v>0.7771731982028753</v>
      </c>
      <c r="C21" s="33">
        <f t="shared" si="1"/>
        <v>3.1191806331471135</v>
      </c>
      <c r="D21" s="33">
        <f t="shared" si="2"/>
        <v>2.342007434944238</v>
      </c>
      <c r="E21" s="33">
        <f t="shared" si="3"/>
        <v>1.2820512820512822</v>
      </c>
      <c r="F21" s="33">
        <f t="shared" si="4"/>
        <v>1.1458333333333333</v>
      </c>
      <c r="G21" s="12">
        <f t="shared" si="5"/>
        <v>0.20366598778004075</v>
      </c>
      <c r="H21" s="97">
        <v>134</v>
      </c>
      <c r="I21" s="28">
        <v>63</v>
      </c>
      <c r="J21" s="28">
        <v>24</v>
      </c>
      <c r="K21" s="28">
        <v>11</v>
      </c>
      <c r="L21" s="28">
        <v>1</v>
      </c>
      <c r="M21" s="28">
        <v>4296</v>
      </c>
      <c r="N21" s="28">
        <v>2690</v>
      </c>
      <c r="O21" s="28">
        <v>1872</v>
      </c>
      <c r="P21" s="28">
        <v>960</v>
      </c>
      <c r="Q21" s="28">
        <v>491</v>
      </c>
    </row>
    <row r="22" spans="1:17" ht="12.75">
      <c r="A22" s="11" t="s">
        <v>473</v>
      </c>
      <c r="B22" s="91">
        <f t="shared" si="0"/>
        <v>0.7700451163912498</v>
      </c>
      <c r="C22" s="33">
        <f t="shared" si="1"/>
        <v>1.2410027302060065</v>
      </c>
      <c r="D22" s="33">
        <f t="shared" si="2"/>
        <v>0.47095761381475665</v>
      </c>
      <c r="E22" s="33">
        <f t="shared" si="3"/>
        <v>0.4329004329004329</v>
      </c>
      <c r="F22" s="33">
        <f t="shared" si="4"/>
        <v>0.14245014245014245</v>
      </c>
      <c r="G22" s="12">
        <f t="shared" si="5"/>
        <v>0</v>
      </c>
      <c r="H22" s="97">
        <v>50</v>
      </c>
      <c r="I22" s="28">
        <v>9</v>
      </c>
      <c r="J22" s="28">
        <v>6</v>
      </c>
      <c r="K22" s="28">
        <v>1</v>
      </c>
      <c r="L22" s="28">
        <v>0</v>
      </c>
      <c r="M22" s="28">
        <v>4029</v>
      </c>
      <c r="N22" s="28">
        <v>1911</v>
      </c>
      <c r="O22" s="28">
        <v>1386</v>
      </c>
      <c r="P22" s="28">
        <v>702</v>
      </c>
      <c r="Q22" s="28">
        <v>261</v>
      </c>
    </row>
    <row r="23" spans="1:17" ht="12.75">
      <c r="A23" s="11" t="s">
        <v>280</v>
      </c>
      <c r="B23" s="91">
        <f t="shared" si="0"/>
        <v>0.7547169811320755</v>
      </c>
      <c r="C23" s="33">
        <f t="shared" si="1"/>
        <v>0.7547169811320755</v>
      </c>
      <c r="D23" s="33">
        <f t="shared" si="2"/>
        <v>0</v>
      </c>
      <c r="E23" s="33">
        <f t="shared" si="3"/>
        <v>0</v>
      </c>
      <c r="F23" s="33">
        <f t="shared" si="4"/>
        <v>4.166666666666667</v>
      </c>
      <c r="G23" s="12">
        <f t="shared" si="5"/>
        <v>0</v>
      </c>
      <c r="H23" s="97">
        <v>2</v>
      </c>
      <c r="I23" s="28">
        <v>0</v>
      </c>
      <c r="J23" s="28">
        <v>0</v>
      </c>
      <c r="K23" s="28">
        <v>1</v>
      </c>
      <c r="L23" s="28">
        <v>0</v>
      </c>
      <c r="M23" s="28">
        <v>265</v>
      </c>
      <c r="N23" s="28">
        <v>35</v>
      </c>
      <c r="O23" s="28">
        <v>19</v>
      </c>
      <c r="P23" s="28">
        <v>24</v>
      </c>
      <c r="Q23" s="28">
        <v>4</v>
      </c>
    </row>
    <row r="24" spans="1:17" ht="12.75">
      <c r="A24" s="11" t="s">
        <v>283</v>
      </c>
      <c r="B24" s="91">
        <f t="shared" si="0"/>
        <v>0.7455648515503643</v>
      </c>
      <c r="C24" s="33">
        <f t="shared" si="1"/>
        <v>2.163727745123094</v>
      </c>
      <c r="D24" s="33">
        <f t="shared" si="2"/>
        <v>1.4181628935727297</v>
      </c>
      <c r="E24" s="33">
        <f t="shared" si="3"/>
        <v>0.5441119315973572</v>
      </c>
      <c r="F24" s="33">
        <f t="shared" si="4"/>
        <v>0.44826298094882333</v>
      </c>
      <c r="G24" s="12">
        <f t="shared" si="5"/>
        <v>0.2554278416347382</v>
      </c>
      <c r="H24" s="97">
        <v>254</v>
      </c>
      <c r="I24" s="28">
        <v>109</v>
      </c>
      <c r="J24" s="28">
        <v>28</v>
      </c>
      <c r="K24" s="28">
        <v>12</v>
      </c>
      <c r="L24" s="28">
        <v>4</v>
      </c>
      <c r="M24" s="28">
        <v>11739</v>
      </c>
      <c r="N24" s="28">
        <v>7686</v>
      </c>
      <c r="O24" s="28">
        <v>5146</v>
      </c>
      <c r="P24" s="28">
        <v>2677</v>
      </c>
      <c r="Q24" s="28">
        <v>1566</v>
      </c>
    </row>
    <row r="25" spans="1:17" ht="12.75">
      <c r="A25" s="11" t="s">
        <v>470</v>
      </c>
      <c r="B25" s="91">
        <f t="shared" si="0"/>
        <v>0.6642664677495471</v>
      </c>
      <c r="C25" s="33">
        <f t="shared" si="1"/>
        <v>1.0488818523649317</v>
      </c>
      <c r="D25" s="33">
        <f t="shared" si="2"/>
        <v>0.38461538461538464</v>
      </c>
      <c r="E25" s="33">
        <f t="shared" si="3"/>
        <v>0.27100271002710025</v>
      </c>
      <c r="F25" s="33">
        <f t="shared" si="4"/>
        <v>0.2663622526636225</v>
      </c>
      <c r="G25" s="12">
        <f t="shared" si="5"/>
        <v>0</v>
      </c>
      <c r="H25" s="97">
        <v>53</v>
      </c>
      <c r="I25" s="28">
        <v>16</v>
      </c>
      <c r="J25" s="28">
        <v>10</v>
      </c>
      <c r="K25" s="28">
        <v>7</v>
      </c>
      <c r="L25" s="28">
        <v>0</v>
      </c>
      <c r="M25" s="28">
        <v>5053</v>
      </c>
      <c r="N25" s="28">
        <v>4160</v>
      </c>
      <c r="O25" s="28">
        <v>3690</v>
      </c>
      <c r="P25" s="28">
        <v>2628</v>
      </c>
      <c r="Q25" s="28">
        <v>1547</v>
      </c>
    </row>
    <row r="26" spans="1:17" ht="12.75">
      <c r="A26" s="11" t="s">
        <v>284</v>
      </c>
      <c r="B26" s="91">
        <f t="shared" si="0"/>
        <v>0.6150561946646127</v>
      </c>
      <c r="C26" s="33">
        <f t="shared" si="1"/>
        <v>1.721556886227545</v>
      </c>
      <c r="D26" s="33">
        <f t="shared" si="2"/>
        <v>1.1065006915629323</v>
      </c>
      <c r="E26" s="33">
        <f t="shared" si="3"/>
        <v>0.8896797153024911</v>
      </c>
      <c r="F26" s="33">
        <f t="shared" si="4"/>
        <v>0.24330900243309003</v>
      </c>
      <c r="G26" s="12">
        <f t="shared" si="5"/>
        <v>0</v>
      </c>
      <c r="H26" s="97">
        <v>23</v>
      </c>
      <c r="I26" s="28">
        <v>8</v>
      </c>
      <c r="J26" s="28">
        <v>5</v>
      </c>
      <c r="K26" s="28">
        <v>1</v>
      </c>
      <c r="L26" s="28">
        <v>0</v>
      </c>
      <c r="M26" s="28">
        <v>1336</v>
      </c>
      <c r="N26" s="28">
        <v>723</v>
      </c>
      <c r="O26" s="28">
        <v>562</v>
      </c>
      <c r="P26" s="28">
        <v>411</v>
      </c>
      <c r="Q26" s="28">
        <v>205</v>
      </c>
    </row>
    <row r="27" spans="1:17" ht="12.75">
      <c r="A27" s="11" t="s">
        <v>264</v>
      </c>
      <c r="B27" s="91">
        <f t="shared" si="0"/>
        <v>0.6102289745252499</v>
      </c>
      <c r="C27" s="33">
        <f t="shared" si="1"/>
        <v>1.4684641309581126</v>
      </c>
      <c r="D27" s="33">
        <f t="shared" si="2"/>
        <v>0.8582351564328626</v>
      </c>
      <c r="E27" s="33">
        <f t="shared" si="3"/>
        <v>0.14097744360902256</v>
      </c>
      <c r="F27" s="33">
        <f t="shared" si="4"/>
        <v>0.04702931493964571</v>
      </c>
      <c r="G27" s="12">
        <f t="shared" si="5"/>
        <v>0.027114967462039046</v>
      </c>
      <c r="H27" s="97">
        <v>244</v>
      </c>
      <c r="I27" s="28">
        <v>110</v>
      </c>
      <c r="J27" s="28">
        <v>15</v>
      </c>
      <c r="K27" s="28">
        <v>3</v>
      </c>
      <c r="L27" s="28">
        <v>1</v>
      </c>
      <c r="M27" s="28">
        <v>16616</v>
      </c>
      <c r="N27" s="28">
        <v>12817</v>
      </c>
      <c r="O27" s="28">
        <v>10640</v>
      </c>
      <c r="P27" s="28">
        <v>6379</v>
      </c>
      <c r="Q27" s="28">
        <v>3688</v>
      </c>
    </row>
    <row r="28" spans="1:17" ht="12.75">
      <c r="A28" s="11" t="s">
        <v>469</v>
      </c>
      <c r="B28" s="91">
        <f t="shared" si="0"/>
        <v>0.5795983046204689</v>
      </c>
      <c r="C28" s="33">
        <f t="shared" si="1"/>
        <v>2.016724053123463</v>
      </c>
      <c r="D28" s="33">
        <f t="shared" si="2"/>
        <v>1.437125748502994</v>
      </c>
      <c r="E28" s="33">
        <f t="shared" si="3"/>
        <v>1.3574660633484164</v>
      </c>
      <c r="F28" s="33">
        <f t="shared" si="4"/>
        <v>0</v>
      </c>
      <c r="G28" s="12">
        <f t="shared" si="5"/>
        <v>0</v>
      </c>
      <c r="H28" s="97">
        <v>41</v>
      </c>
      <c r="I28" s="28">
        <v>12</v>
      </c>
      <c r="J28" s="28">
        <v>6</v>
      </c>
      <c r="K28" s="28">
        <v>0</v>
      </c>
      <c r="L28" s="28">
        <v>0</v>
      </c>
      <c r="M28" s="28">
        <v>2033</v>
      </c>
      <c r="N28" s="28">
        <v>835</v>
      </c>
      <c r="O28" s="28">
        <v>442</v>
      </c>
      <c r="P28" s="28">
        <v>230</v>
      </c>
      <c r="Q28" s="28">
        <v>155</v>
      </c>
    </row>
    <row r="29" spans="1:17" ht="12.75">
      <c r="A29" s="11" t="s">
        <v>479</v>
      </c>
      <c r="B29" s="91">
        <f t="shared" si="0"/>
        <v>0.5538309760899155</v>
      </c>
      <c r="C29" s="33">
        <f t="shared" si="1"/>
        <v>1.4946521619892128</v>
      </c>
      <c r="D29" s="33">
        <f t="shared" si="2"/>
        <v>0.9408211858992973</v>
      </c>
      <c r="E29" s="33">
        <f t="shared" si="3"/>
        <v>0.42443640411912054</v>
      </c>
      <c r="F29" s="33">
        <f t="shared" si="4"/>
        <v>0.618840247536099</v>
      </c>
      <c r="G29" s="12">
        <f t="shared" si="5"/>
        <v>0.17847581652686062</v>
      </c>
      <c r="H29" s="97">
        <v>327</v>
      </c>
      <c r="I29" s="28">
        <v>162</v>
      </c>
      <c r="J29" s="28">
        <v>61</v>
      </c>
      <c r="K29" s="28">
        <v>54</v>
      </c>
      <c r="L29" s="28">
        <v>10</v>
      </c>
      <c r="M29" s="28">
        <v>21878</v>
      </c>
      <c r="N29" s="28">
        <v>17219</v>
      </c>
      <c r="O29" s="28">
        <v>14372</v>
      </c>
      <c r="P29" s="28">
        <v>8726</v>
      </c>
      <c r="Q29" s="28">
        <v>5603</v>
      </c>
    </row>
    <row r="30" spans="1:17" ht="12.75">
      <c r="A30" s="11" t="s">
        <v>274</v>
      </c>
      <c r="B30" s="91">
        <f t="shared" si="0"/>
        <v>0.5043779543403115</v>
      </c>
      <c r="C30" s="33">
        <f t="shared" si="1"/>
        <v>3.2562125107112254</v>
      </c>
      <c r="D30" s="33">
        <f t="shared" si="2"/>
        <v>2.751834556370914</v>
      </c>
      <c r="E30" s="33">
        <f t="shared" si="3"/>
        <v>1.1064666830587657</v>
      </c>
      <c r="F30" s="33">
        <f t="shared" si="4"/>
        <v>0.25094102885821834</v>
      </c>
      <c r="G30" s="12">
        <f t="shared" si="5"/>
        <v>0</v>
      </c>
      <c r="H30" s="97">
        <v>380</v>
      </c>
      <c r="I30" s="28">
        <v>165</v>
      </c>
      <c r="J30" s="28">
        <v>45</v>
      </c>
      <c r="K30" s="28">
        <v>6</v>
      </c>
      <c r="L30" s="28">
        <v>0</v>
      </c>
      <c r="M30" s="28">
        <v>11670</v>
      </c>
      <c r="N30" s="28">
        <v>5996</v>
      </c>
      <c r="O30" s="28">
        <v>4067</v>
      </c>
      <c r="P30" s="28">
        <v>2391</v>
      </c>
      <c r="Q30" s="28">
        <v>1121</v>
      </c>
    </row>
    <row r="31" spans="1:17" ht="12.75">
      <c r="A31" s="11" t="s">
        <v>281</v>
      </c>
      <c r="B31" s="91">
        <f t="shared" si="0"/>
        <v>0.4977316207882907</v>
      </c>
      <c r="C31" s="33">
        <f t="shared" si="1"/>
        <v>1.099537037037037</v>
      </c>
      <c r="D31" s="33">
        <f t="shared" si="2"/>
        <v>0.6018054162487463</v>
      </c>
      <c r="E31" s="33">
        <f t="shared" si="3"/>
        <v>0.7518796992481203</v>
      </c>
      <c r="F31" s="33">
        <f t="shared" si="4"/>
        <v>0.1362397820163488</v>
      </c>
      <c r="G31" s="12">
        <f t="shared" si="5"/>
        <v>0</v>
      </c>
      <c r="H31" s="97">
        <v>19</v>
      </c>
      <c r="I31" s="28">
        <v>6</v>
      </c>
      <c r="J31" s="28">
        <v>7</v>
      </c>
      <c r="K31" s="28">
        <v>1</v>
      </c>
      <c r="L31" s="28">
        <v>0</v>
      </c>
      <c r="M31" s="28">
        <v>1728</v>
      </c>
      <c r="N31" s="28">
        <v>997</v>
      </c>
      <c r="O31" s="28">
        <v>931</v>
      </c>
      <c r="P31" s="28">
        <v>734</v>
      </c>
      <c r="Q31" s="28">
        <v>454</v>
      </c>
    </row>
    <row r="32" spans="1:17" ht="12.75">
      <c r="A32" s="11" t="s">
        <v>268</v>
      </c>
      <c r="B32" s="91">
        <f t="shared" si="0"/>
        <v>0.4020351380514042</v>
      </c>
      <c r="C32" s="33">
        <f t="shared" si="1"/>
        <v>0.6423448705955722</v>
      </c>
      <c r="D32" s="33">
        <f t="shared" si="2"/>
        <v>0.24030973254416804</v>
      </c>
      <c r="E32" s="33">
        <f t="shared" si="3"/>
        <v>0.061718870544669034</v>
      </c>
      <c r="F32" s="33">
        <f t="shared" si="4"/>
        <v>0.019264110961279137</v>
      </c>
      <c r="G32" s="12">
        <f t="shared" si="5"/>
        <v>0</v>
      </c>
      <c r="H32" s="97">
        <v>206</v>
      </c>
      <c r="I32" s="28">
        <v>54</v>
      </c>
      <c r="J32" s="28">
        <v>12</v>
      </c>
      <c r="K32" s="28">
        <v>2</v>
      </c>
      <c r="L32" s="28">
        <v>0</v>
      </c>
      <c r="M32" s="28">
        <v>32070</v>
      </c>
      <c r="N32" s="28">
        <v>22471</v>
      </c>
      <c r="O32" s="28">
        <v>19443</v>
      </c>
      <c r="P32" s="28">
        <v>10382</v>
      </c>
      <c r="Q32" s="28">
        <v>7240</v>
      </c>
    </row>
    <row r="33" spans="1:17" ht="12.75">
      <c r="A33" s="11" t="s">
        <v>477</v>
      </c>
      <c r="B33" s="91">
        <f t="shared" si="0"/>
        <v>0.32335982546361225</v>
      </c>
      <c r="C33" s="33">
        <f t="shared" si="1"/>
        <v>0.8064516129032258</v>
      </c>
      <c r="D33" s="33">
        <f t="shared" si="2"/>
        <v>0.4830917874396135</v>
      </c>
      <c r="E33" s="33">
        <f t="shared" si="3"/>
        <v>0</v>
      </c>
      <c r="F33" s="33">
        <f t="shared" si="4"/>
        <v>0</v>
      </c>
      <c r="G33" s="12">
        <f t="shared" si="5"/>
        <v>0</v>
      </c>
      <c r="H33" s="97">
        <v>10</v>
      </c>
      <c r="I33" s="28">
        <v>1</v>
      </c>
      <c r="J33" s="28">
        <v>0</v>
      </c>
      <c r="K33" s="28">
        <v>0</v>
      </c>
      <c r="L33" s="28">
        <v>0</v>
      </c>
      <c r="M33" s="28">
        <v>1240</v>
      </c>
      <c r="N33" s="28">
        <v>207</v>
      </c>
      <c r="O33" s="28">
        <v>134</v>
      </c>
      <c r="P33" s="28">
        <v>78</v>
      </c>
      <c r="Q33" s="28">
        <v>22</v>
      </c>
    </row>
    <row r="34" spans="1:17" ht="12.75">
      <c r="A34" s="11" t="s">
        <v>282</v>
      </c>
      <c r="B34" s="91">
        <f t="shared" si="0"/>
        <v>0.3185151551042533</v>
      </c>
      <c r="C34" s="33">
        <f t="shared" si="1"/>
        <v>1.2924556657649535</v>
      </c>
      <c r="D34" s="33">
        <f t="shared" si="2"/>
        <v>0.9739405106607002</v>
      </c>
      <c r="E34" s="33">
        <f t="shared" si="3"/>
        <v>0.5191915445948452</v>
      </c>
      <c r="F34" s="33">
        <f t="shared" si="4"/>
        <v>0.3739715781600598</v>
      </c>
      <c r="G34" s="12">
        <f t="shared" si="5"/>
        <v>0</v>
      </c>
      <c r="H34" s="97">
        <v>129</v>
      </c>
      <c r="I34" s="28">
        <v>74</v>
      </c>
      <c r="J34" s="28">
        <v>28</v>
      </c>
      <c r="K34" s="28">
        <v>10</v>
      </c>
      <c r="L34" s="28">
        <v>0</v>
      </c>
      <c r="M34" s="28">
        <v>9981</v>
      </c>
      <c r="N34" s="28">
        <v>7598</v>
      </c>
      <c r="O34" s="28">
        <v>5393</v>
      </c>
      <c r="P34" s="28">
        <v>2674</v>
      </c>
      <c r="Q34" s="28">
        <v>1187</v>
      </c>
    </row>
    <row r="35" spans="1:17" ht="12.75">
      <c r="A35" s="11" t="s">
        <v>275</v>
      </c>
      <c r="B35" s="91">
        <f t="shared" si="0"/>
        <v>0.3058669758843635</v>
      </c>
      <c r="C35" s="33">
        <f t="shared" si="1"/>
        <v>2.348901098901099</v>
      </c>
      <c r="D35" s="33">
        <f t="shared" si="2"/>
        <v>2.0430341230167355</v>
      </c>
      <c r="E35" s="33">
        <f t="shared" si="3"/>
        <v>1.8366054464851171</v>
      </c>
      <c r="F35" s="33">
        <f t="shared" si="4"/>
        <v>0.8074534161490683</v>
      </c>
      <c r="G35" s="12">
        <f t="shared" si="5"/>
        <v>0.336322869955157</v>
      </c>
      <c r="H35" s="97">
        <v>171</v>
      </c>
      <c r="I35" s="28">
        <v>94</v>
      </c>
      <c r="J35" s="28">
        <v>58</v>
      </c>
      <c r="K35" s="28">
        <v>13</v>
      </c>
      <c r="L35" s="28">
        <v>3</v>
      </c>
      <c r="M35" s="28">
        <v>7280</v>
      </c>
      <c r="N35" s="28">
        <v>4601</v>
      </c>
      <c r="O35" s="28">
        <v>3158</v>
      </c>
      <c r="P35" s="28">
        <v>1610</v>
      </c>
      <c r="Q35" s="28">
        <v>892</v>
      </c>
    </row>
    <row r="36" spans="1:17" ht="12.75">
      <c r="A36" s="11" t="s">
        <v>474</v>
      </c>
      <c r="B36" s="91">
        <f t="shared" si="0"/>
        <v>0.2380622837370241</v>
      </c>
      <c r="C36" s="33">
        <f t="shared" si="1"/>
        <v>1.0380622837370241</v>
      </c>
      <c r="D36" s="33">
        <f t="shared" si="2"/>
        <v>0.8</v>
      </c>
      <c r="E36" s="33">
        <f t="shared" si="3"/>
        <v>0</v>
      </c>
      <c r="F36" s="33">
        <f t="shared" si="4"/>
        <v>0</v>
      </c>
      <c r="G36" s="12">
        <f t="shared" si="5"/>
        <v>0</v>
      </c>
      <c r="H36" s="97">
        <v>12</v>
      </c>
      <c r="I36" s="28">
        <v>2</v>
      </c>
      <c r="J36" s="28">
        <v>0</v>
      </c>
      <c r="K36" s="28">
        <v>0</v>
      </c>
      <c r="L36" s="28">
        <v>0</v>
      </c>
      <c r="M36" s="28">
        <v>1156</v>
      </c>
      <c r="N36" s="28">
        <v>250</v>
      </c>
      <c r="O36" s="28">
        <v>132</v>
      </c>
      <c r="P36" s="28">
        <v>85</v>
      </c>
      <c r="Q36" s="28">
        <v>60</v>
      </c>
    </row>
    <row r="37" spans="1:17" ht="12.75">
      <c r="A37" s="11" t="s">
        <v>266</v>
      </c>
      <c r="B37" s="91">
        <f t="shared" si="0"/>
        <v>0.1613011566058895</v>
      </c>
      <c r="C37" s="33">
        <f t="shared" si="1"/>
        <v>1.902690010014158</v>
      </c>
      <c r="D37" s="33">
        <f t="shared" si="2"/>
        <v>1.7413888534082684</v>
      </c>
      <c r="E37" s="33">
        <f t="shared" si="3"/>
        <v>1.662444585180494</v>
      </c>
      <c r="F37" s="33">
        <f t="shared" si="4"/>
        <v>1.3375892992856058</v>
      </c>
      <c r="G37" s="12">
        <f t="shared" si="5"/>
        <v>0.21997360316761988</v>
      </c>
      <c r="H37" s="97">
        <v>551</v>
      </c>
      <c r="I37" s="28">
        <v>409</v>
      </c>
      <c r="J37" s="28">
        <v>315</v>
      </c>
      <c r="K37" s="28">
        <v>176</v>
      </c>
      <c r="L37" s="28">
        <v>20</v>
      </c>
      <c r="M37" s="28">
        <v>28959</v>
      </c>
      <c r="N37" s="28">
        <v>23487</v>
      </c>
      <c r="O37" s="28">
        <v>18948</v>
      </c>
      <c r="P37" s="28">
        <v>13158</v>
      </c>
      <c r="Q37" s="28">
        <v>9092</v>
      </c>
    </row>
    <row r="38" spans="1:17" ht="12.75">
      <c r="A38" s="11" t="s">
        <v>472</v>
      </c>
      <c r="B38" s="91">
        <f t="shared" si="0"/>
        <v>0.1086408364283924</v>
      </c>
      <c r="C38" s="33">
        <f t="shared" si="1"/>
        <v>1.1347070643394666</v>
      </c>
      <c r="D38" s="33">
        <f t="shared" si="2"/>
        <v>1.0260662279110742</v>
      </c>
      <c r="E38" s="33">
        <f t="shared" si="3"/>
        <v>0.8929743926460932</v>
      </c>
      <c r="F38" s="33">
        <f t="shared" si="4"/>
        <v>0.47717167335429994</v>
      </c>
      <c r="G38" s="12">
        <f t="shared" si="5"/>
        <v>0.08481764206955046</v>
      </c>
      <c r="H38" s="97">
        <v>288</v>
      </c>
      <c r="I38" s="28">
        <v>198</v>
      </c>
      <c r="J38" s="28">
        <v>136</v>
      </c>
      <c r="K38" s="28">
        <v>44</v>
      </c>
      <c r="L38" s="28">
        <v>4</v>
      </c>
      <c r="M38" s="28">
        <v>25381</v>
      </c>
      <c r="N38" s="28">
        <v>19297</v>
      </c>
      <c r="O38" s="28">
        <v>15230</v>
      </c>
      <c r="P38" s="28">
        <v>9221</v>
      </c>
      <c r="Q38" s="28">
        <v>4716</v>
      </c>
    </row>
    <row r="39" spans="1:17" ht="12.75">
      <c r="A39" s="11" t="s">
        <v>261</v>
      </c>
      <c r="B39" s="91">
        <f t="shared" si="0"/>
        <v>0.07151698984038474</v>
      </c>
      <c r="C39" s="33">
        <f t="shared" si="1"/>
        <v>0.1246660730186999</v>
      </c>
      <c r="D39" s="33">
        <f t="shared" si="2"/>
        <v>0.053149083178315175</v>
      </c>
      <c r="E39" s="33">
        <f t="shared" si="3"/>
        <v>0</v>
      </c>
      <c r="F39" s="33">
        <f t="shared" si="4"/>
        <v>0.0700770847932726</v>
      </c>
      <c r="G39" s="12">
        <f t="shared" si="5"/>
        <v>0</v>
      </c>
      <c r="H39" s="97">
        <v>7</v>
      </c>
      <c r="I39" s="28">
        <v>2</v>
      </c>
      <c r="J39" s="28">
        <v>0</v>
      </c>
      <c r="K39" s="28">
        <v>1</v>
      </c>
      <c r="L39" s="28">
        <v>0</v>
      </c>
      <c r="M39" s="28">
        <v>5615</v>
      </c>
      <c r="N39" s="28">
        <v>3763</v>
      </c>
      <c r="O39" s="28">
        <v>2782</v>
      </c>
      <c r="P39" s="28">
        <v>1427</v>
      </c>
      <c r="Q39" s="28">
        <v>885</v>
      </c>
    </row>
    <row r="40" spans="1:17" ht="12.75">
      <c r="A40" s="11" t="s">
        <v>260</v>
      </c>
      <c r="B40" s="91">
        <f t="shared" si="0"/>
        <v>-0.35108218036431704</v>
      </c>
      <c r="C40" s="33">
        <f t="shared" si="1"/>
        <v>0.9544008483563097</v>
      </c>
      <c r="D40" s="33">
        <f t="shared" si="2"/>
        <v>1.3054830287206267</v>
      </c>
      <c r="E40" s="33">
        <f t="shared" si="3"/>
        <v>0.6765899864682002</v>
      </c>
      <c r="F40" s="33">
        <f t="shared" si="4"/>
        <v>0.819672131147541</v>
      </c>
      <c r="G40" s="12">
        <f t="shared" si="5"/>
        <v>0</v>
      </c>
      <c r="H40" s="97">
        <v>9</v>
      </c>
      <c r="I40" s="28">
        <v>10</v>
      </c>
      <c r="J40" s="28">
        <v>5</v>
      </c>
      <c r="K40" s="28">
        <v>5</v>
      </c>
      <c r="L40" s="28">
        <v>0</v>
      </c>
      <c r="M40" s="28">
        <v>943</v>
      </c>
      <c r="N40" s="28">
        <v>766</v>
      </c>
      <c r="O40" s="28">
        <v>739</v>
      </c>
      <c r="P40" s="28">
        <v>610</v>
      </c>
      <c r="Q40" s="28">
        <v>649</v>
      </c>
    </row>
    <row r="41" spans="1:17" ht="12.75">
      <c r="A41" s="13" t="s">
        <v>270</v>
      </c>
      <c r="B41" s="92">
        <f t="shared" si="0"/>
        <v>-0.4347097663413595</v>
      </c>
      <c r="C41" s="34">
        <f t="shared" si="1"/>
        <v>1.3034130610051062</v>
      </c>
      <c r="D41" s="34">
        <f t="shared" si="2"/>
        <v>1.7381228273464657</v>
      </c>
      <c r="E41" s="34">
        <f t="shared" si="3"/>
        <v>0.492772667542707</v>
      </c>
      <c r="F41" s="34">
        <f t="shared" si="4"/>
        <v>0.26437541308658297</v>
      </c>
      <c r="G41" s="14">
        <f t="shared" si="5"/>
        <v>0</v>
      </c>
      <c r="H41" s="97">
        <v>97</v>
      </c>
      <c r="I41" s="28">
        <v>75</v>
      </c>
      <c r="J41" s="28">
        <v>15</v>
      </c>
      <c r="K41" s="28">
        <v>4</v>
      </c>
      <c r="L41" s="28">
        <v>0</v>
      </c>
      <c r="M41" s="28">
        <v>7442</v>
      </c>
      <c r="N41" s="28">
        <v>4315</v>
      </c>
      <c r="O41" s="28">
        <v>3044</v>
      </c>
      <c r="P41" s="28">
        <v>1513</v>
      </c>
      <c r="Q41" s="28">
        <v>568</v>
      </c>
    </row>
    <row r="42" spans="1:17" ht="12.75">
      <c r="A42" s="15" t="s">
        <v>482</v>
      </c>
      <c r="B42" s="93">
        <f t="shared" si="0"/>
        <v>0.43444818385007244</v>
      </c>
      <c r="C42" s="36">
        <f t="shared" si="1"/>
        <v>1.6453592900686134</v>
      </c>
      <c r="D42" s="36">
        <f t="shared" si="2"/>
        <v>1.210911106218541</v>
      </c>
      <c r="E42" s="36">
        <f t="shared" si="3"/>
        <v>0.7051225076289515</v>
      </c>
      <c r="F42" s="36">
        <f t="shared" si="4"/>
        <v>0.5156677320504794</v>
      </c>
      <c r="G42" s="17">
        <f t="shared" si="5"/>
        <v>0.10263335584064821</v>
      </c>
      <c r="H42" s="97">
        <v>3139</v>
      </c>
      <c r="I42" s="28">
        <v>1595</v>
      </c>
      <c r="J42" s="28">
        <v>714</v>
      </c>
      <c r="K42" s="28">
        <v>313</v>
      </c>
      <c r="L42" s="28">
        <v>38</v>
      </c>
      <c r="M42" s="28">
        <v>190779</v>
      </c>
      <c r="N42" s="28">
        <v>131719</v>
      </c>
      <c r="O42" s="28">
        <v>101259</v>
      </c>
      <c r="P42" s="28">
        <v>60698</v>
      </c>
      <c r="Q42" s="28">
        <v>37025</v>
      </c>
    </row>
  </sheetData>
  <mergeCells count="2">
    <mergeCell ref="M3:Q3"/>
    <mergeCell ref="H3:L3"/>
  </mergeCells>
  <printOptions/>
  <pageMargins left="0.75" right="0.75" top="1" bottom="1" header="0" footer="0"/>
  <pageSetup fitToHeight="1" fitToWidth="1"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1.421875" defaultRowHeight="12.75"/>
  <cols>
    <col min="1" max="1" width="40.140625" style="0" customWidth="1"/>
    <col min="2" max="2" width="8.28125" style="0" bestFit="1" customWidth="1"/>
    <col min="3" max="3" width="7.8515625" style="0" bestFit="1" customWidth="1"/>
    <col min="4" max="4" width="6.57421875" style="59" customWidth="1"/>
    <col min="5" max="5" width="4.8515625" style="59" customWidth="1"/>
    <col min="6" max="6" width="5.28125" style="2" customWidth="1"/>
    <col min="8" max="8" width="8.7109375" style="0" bestFit="1" customWidth="1"/>
    <col min="10" max="10" width="7.7109375" style="0" customWidth="1"/>
    <col min="11" max="11" width="6.28125" style="0" customWidth="1"/>
  </cols>
  <sheetData>
    <row r="1" ht="12.75">
      <c r="A1" t="s">
        <v>58</v>
      </c>
    </row>
    <row r="2" spans="9:12" ht="12.75">
      <c r="I2" t="s">
        <v>297</v>
      </c>
      <c r="L2" t="s">
        <v>103</v>
      </c>
    </row>
    <row r="3" spans="1:12" ht="12.75">
      <c r="A3" s="18" t="s">
        <v>594</v>
      </c>
      <c r="B3" s="19" t="s">
        <v>103</v>
      </c>
      <c r="C3" s="46" t="s">
        <v>150</v>
      </c>
      <c r="D3" s="113" t="s">
        <v>102</v>
      </c>
      <c r="E3" s="113" t="s">
        <v>98</v>
      </c>
      <c r="F3" s="46" t="s">
        <v>104</v>
      </c>
      <c r="G3" t="s">
        <v>153</v>
      </c>
      <c r="H3" t="s">
        <v>591</v>
      </c>
      <c r="I3" t="s">
        <v>103</v>
      </c>
      <c r="J3" t="s">
        <v>102</v>
      </c>
      <c r="K3" t="s">
        <v>98</v>
      </c>
      <c r="L3" t="s">
        <v>595</v>
      </c>
    </row>
    <row r="4" spans="1:12" ht="12.75">
      <c r="A4" s="108" t="s">
        <v>623</v>
      </c>
      <c r="B4" s="109">
        <v>194</v>
      </c>
      <c r="C4" s="110">
        <f aca="true" t="shared" si="0" ref="C4:C33">+B4*100/$B$34</f>
        <v>6.180312201338006</v>
      </c>
      <c r="D4" s="111">
        <v>1594</v>
      </c>
      <c r="E4" s="111">
        <v>17</v>
      </c>
      <c r="F4" s="112">
        <f aca="true" t="shared" si="1" ref="F4:F34">+D4/B4</f>
        <v>8.216494845360824</v>
      </c>
      <c r="G4" t="s">
        <v>245</v>
      </c>
      <c r="H4" t="s">
        <v>601</v>
      </c>
      <c r="I4">
        <v>6045</v>
      </c>
      <c r="J4">
        <v>47065</v>
      </c>
      <c r="K4">
        <v>53</v>
      </c>
      <c r="L4">
        <v>125730</v>
      </c>
    </row>
    <row r="5" spans="1:12" ht="12.75">
      <c r="A5" s="11" t="s">
        <v>619</v>
      </c>
      <c r="B5" s="4">
        <v>174</v>
      </c>
      <c r="C5" s="33">
        <f t="shared" si="0"/>
        <v>5.543166613571201</v>
      </c>
      <c r="D5" s="39">
        <v>1014</v>
      </c>
      <c r="E5" s="39">
        <v>15</v>
      </c>
      <c r="F5" s="12">
        <f t="shared" si="1"/>
        <v>5.827586206896552</v>
      </c>
      <c r="G5" t="s">
        <v>244</v>
      </c>
      <c r="H5" t="s">
        <v>593</v>
      </c>
      <c r="I5">
        <v>6056</v>
      </c>
      <c r="J5">
        <v>29778</v>
      </c>
      <c r="K5">
        <v>45</v>
      </c>
      <c r="L5">
        <v>186485</v>
      </c>
    </row>
    <row r="6" spans="1:12" ht="12.75">
      <c r="A6" s="11" t="s">
        <v>631</v>
      </c>
      <c r="B6" s="4">
        <v>164</v>
      </c>
      <c r="C6" s="33">
        <f t="shared" si="0"/>
        <v>5.224593819687799</v>
      </c>
      <c r="D6" s="39">
        <v>983</v>
      </c>
      <c r="E6" s="39">
        <v>15</v>
      </c>
      <c r="F6" s="12">
        <f t="shared" si="1"/>
        <v>5.9939024390243905</v>
      </c>
      <c r="G6" t="s">
        <v>246</v>
      </c>
      <c r="H6" t="s">
        <v>593</v>
      </c>
      <c r="I6">
        <v>5753</v>
      </c>
      <c r="J6">
        <v>39067</v>
      </c>
      <c r="K6">
        <v>40</v>
      </c>
      <c r="L6">
        <v>74252</v>
      </c>
    </row>
    <row r="7" spans="1:12" ht="12.75">
      <c r="A7" s="11" t="s">
        <v>618</v>
      </c>
      <c r="B7" s="4">
        <v>145</v>
      </c>
      <c r="C7" s="33">
        <f t="shared" si="0"/>
        <v>4.619305511309334</v>
      </c>
      <c r="D7" s="39">
        <v>1110</v>
      </c>
      <c r="E7" s="39">
        <v>17</v>
      </c>
      <c r="F7" s="12">
        <f t="shared" si="1"/>
        <v>7.655172413793103</v>
      </c>
      <c r="G7" t="s">
        <v>239</v>
      </c>
      <c r="H7" t="s">
        <v>601</v>
      </c>
      <c r="I7">
        <v>8428</v>
      </c>
      <c r="J7">
        <v>77940</v>
      </c>
      <c r="K7">
        <v>66</v>
      </c>
      <c r="L7">
        <v>193929</v>
      </c>
    </row>
    <row r="8" spans="1:12" ht="12.75">
      <c r="A8" s="11" t="s">
        <v>96</v>
      </c>
      <c r="B8" s="4">
        <v>136</v>
      </c>
      <c r="C8" s="33">
        <f t="shared" si="0"/>
        <v>4.3325899968142725</v>
      </c>
      <c r="D8" s="39">
        <v>1475</v>
      </c>
      <c r="E8" s="39">
        <v>19</v>
      </c>
      <c r="F8" s="12">
        <f t="shared" si="1"/>
        <v>10.845588235294118</v>
      </c>
      <c r="G8" t="s">
        <v>245</v>
      </c>
      <c r="H8" t="s">
        <v>601</v>
      </c>
      <c r="I8">
        <v>3611</v>
      </c>
      <c r="J8">
        <v>32710</v>
      </c>
      <c r="K8">
        <v>52</v>
      </c>
      <c r="L8">
        <v>68446</v>
      </c>
    </row>
    <row r="9" spans="1:12" ht="12.75">
      <c r="A9" s="11" t="s">
        <v>625</v>
      </c>
      <c r="B9" s="4">
        <v>134</v>
      </c>
      <c r="C9" s="33">
        <f t="shared" si="0"/>
        <v>4.2688754380375915</v>
      </c>
      <c r="D9" s="39">
        <v>1219</v>
      </c>
      <c r="E9" s="39">
        <v>19</v>
      </c>
      <c r="F9" s="12">
        <f t="shared" si="1"/>
        <v>9.097014925373134</v>
      </c>
      <c r="G9" t="s">
        <v>238</v>
      </c>
      <c r="H9" t="s">
        <v>601</v>
      </c>
      <c r="I9">
        <v>4296</v>
      </c>
      <c r="J9">
        <v>33190</v>
      </c>
      <c r="K9">
        <v>48</v>
      </c>
      <c r="L9">
        <v>96632</v>
      </c>
    </row>
    <row r="10" spans="1:12" ht="12.75">
      <c r="A10" s="11" t="s">
        <v>286</v>
      </c>
      <c r="B10" s="4">
        <v>113</v>
      </c>
      <c r="C10" s="33">
        <f t="shared" si="0"/>
        <v>3.5998725708824466</v>
      </c>
      <c r="D10" s="39">
        <v>966</v>
      </c>
      <c r="E10" s="39">
        <v>16</v>
      </c>
      <c r="F10" s="12">
        <f t="shared" si="1"/>
        <v>8.548672566371682</v>
      </c>
      <c r="G10" t="s">
        <v>107</v>
      </c>
      <c r="H10" t="s">
        <v>601</v>
      </c>
      <c r="I10">
        <v>7154</v>
      </c>
      <c r="J10">
        <v>76780</v>
      </c>
      <c r="K10">
        <v>71</v>
      </c>
      <c r="L10">
        <v>224375</v>
      </c>
    </row>
    <row r="11" spans="1:12" ht="12.75">
      <c r="A11" s="11" t="s">
        <v>621</v>
      </c>
      <c r="B11" s="4">
        <v>111</v>
      </c>
      <c r="C11" s="33">
        <f t="shared" si="0"/>
        <v>3.536158012105766</v>
      </c>
      <c r="D11" s="39">
        <v>1506</v>
      </c>
      <c r="E11" s="39">
        <v>19</v>
      </c>
      <c r="F11" s="12">
        <f t="shared" si="1"/>
        <v>13.567567567567568</v>
      </c>
      <c r="G11" t="s">
        <v>109</v>
      </c>
      <c r="H11" t="s">
        <v>592</v>
      </c>
      <c r="I11">
        <v>4695</v>
      </c>
      <c r="J11">
        <v>45255</v>
      </c>
      <c r="K11">
        <v>58</v>
      </c>
      <c r="L11">
        <v>139585</v>
      </c>
    </row>
    <row r="12" spans="1:12" ht="12.75">
      <c r="A12" s="11" t="s">
        <v>549</v>
      </c>
      <c r="B12" s="4">
        <v>108</v>
      </c>
      <c r="C12" s="33">
        <f t="shared" si="0"/>
        <v>3.4405861739407455</v>
      </c>
      <c r="D12" s="39">
        <v>336</v>
      </c>
      <c r="E12" s="39">
        <v>8</v>
      </c>
      <c r="F12" s="12">
        <f t="shared" si="1"/>
        <v>3.111111111111111</v>
      </c>
      <c r="G12" t="s">
        <v>242</v>
      </c>
      <c r="H12" t="s">
        <v>593</v>
      </c>
      <c r="I12">
        <v>1386</v>
      </c>
      <c r="J12">
        <v>3678</v>
      </c>
      <c r="K12">
        <v>17</v>
      </c>
      <c r="L12">
        <v>30363</v>
      </c>
    </row>
    <row r="13" spans="1:12" ht="12.75">
      <c r="A13" s="11" t="s">
        <v>627</v>
      </c>
      <c r="B13" s="4">
        <v>100</v>
      </c>
      <c r="C13" s="33">
        <f t="shared" si="0"/>
        <v>3.1857279388340234</v>
      </c>
      <c r="D13" s="39">
        <v>296</v>
      </c>
      <c r="E13" s="39">
        <v>8</v>
      </c>
      <c r="F13" s="12">
        <f t="shared" si="1"/>
        <v>2.96</v>
      </c>
      <c r="G13" t="s">
        <v>254</v>
      </c>
      <c r="H13" t="s">
        <v>601</v>
      </c>
      <c r="I13">
        <v>4513</v>
      </c>
      <c r="J13">
        <v>14794</v>
      </c>
      <c r="K13">
        <v>34</v>
      </c>
      <c r="L13">
        <v>95197</v>
      </c>
    </row>
    <row r="14" spans="1:12" ht="12.75">
      <c r="A14" s="11" t="s">
        <v>632</v>
      </c>
      <c r="B14" s="4">
        <v>98</v>
      </c>
      <c r="C14" s="33">
        <f t="shared" si="0"/>
        <v>3.1220133800573433</v>
      </c>
      <c r="D14" s="39">
        <v>661</v>
      </c>
      <c r="E14" s="39">
        <v>14</v>
      </c>
      <c r="F14" s="12">
        <f t="shared" si="1"/>
        <v>6.744897959183674</v>
      </c>
      <c r="G14" t="s">
        <v>105</v>
      </c>
      <c r="H14" t="s">
        <v>593</v>
      </c>
      <c r="I14">
        <v>2178</v>
      </c>
      <c r="J14">
        <v>10443</v>
      </c>
      <c r="K14">
        <v>28</v>
      </c>
      <c r="L14">
        <v>64847</v>
      </c>
    </row>
    <row r="15" spans="1:12" ht="12.75">
      <c r="A15" s="11" t="s">
        <v>459</v>
      </c>
      <c r="B15" s="4">
        <v>96</v>
      </c>
      <c r="C15" s="33">
        <f t="shared" si="0"/>
        <v>3.0582988212806628</v>
      </c>
      <c r="D15" s="39">
        <v>735</v>
      </c>
      <c r="E15" s="39">
        <v>15</v>
      </c>
      <c r="F15" s="12">
        <f t="shared" si="1"/>
        <v>7.65625</v>
      </c>
      <c r="G15" t="s">
        <v>239</v>
      </c>
      <c r="H15" t="s">
        <v>601</v>
      </c>
      <c r="I15">
        <v>3414</v>
      </c>
      <c r="J15">
        <v>26298</v>
      </c>
      <c r="K15">
        <v>39</v>
      </c>
      <c r="L15">
        <v>52473</v>
      </c>
    </row>
    <row r="16" spans="1:12" ht="12.75">
      <c r="A16" s="11" t="s">
        <v>461</v>
      </c>
      <c r="B16" s="4">
        <v>91</v>
      </c>
      <c r="C16" s="33">
        <f t="shared" si="0"/>
        <v>2.8990124243389617</v>
      </c>
      <c r="D16" s="39">
        <v>645</v>
      </c>
      <c r="E16" s="39">
        <v>14</v>
      </c>
      <c r="F16" s="12">
        <f t="shared" si="1"/>
        <v>7.087912087912088</v>
      </c>
      <c r="G16" t="s">
        <v>108</v>
      </c>
      <c r="H16" t="s">
        <v>601</v>
      </c>
      <c r="I16">
        <v>1711</v>
      </c>
      <c r="J16">
        <v>8850</v>
      </c>
      <c r="K16">
        <v>27</v>
      </c>
      <c r="L16">
        <v>48389</v>
      </c>
    </row>
    <row r="17" spans="1:12" ht="12.75">
      <c r="A17" s="11" t="s">
        <v>485</v>
      </c>
      <c r="B17" s="4">
        <v>90</v>
      </c>
      <c r="C17" s="33">
        <f t="shared" si="0"/>
        <v>2.867155144950621</v>
      </c>
      <c r="D17" s="39">
        <v>924</v>
      </c>
      <c r="E17" s="39">
        <v>16</v>
      </c>
      <c r="F17" s="12">
        <f t="shared" si="1"/>
        <v>10.266666666666667</v>
      </c>
      <c r="G17" t="s">
        <v>247</v>
      </c>
      <c r="H17" t="s">
        <v>593</v>
      </c>
      <c r="I17">
        <v>2186</v>
      </c>
      <c r="J17">
        <v>16489</v>
      </c>
      <c r="K17">
        <v>39</v>
      </c>
      <c r="L17">
        <v>55576</v>
      </c>
    </row>
    <row r="18" spans="1:12" ht="12.75">
      <c r="A18" s="11" t="s">
        <v>617</v>
      </c>
      <c r="B18" s="4">
        <v>89</v>
      </c>
      <c r="C18" s="33">
        <f t="shared" si="0"/>
        <v>2.835297865562281</v>
      </c>
      <c r="D18" s="39">
        <v>502</v>
      </c>
      <c r="E18" s="39">
        <v>12</v>
      </c>
      <c r="F18" s="12">
        <f t="shared" si="1"/>
        <v>5.640449438202247</v>
      </c>
      <c r="G18" t="s">
        <v>253</v>
      </c>
      <c r="H18" t="s">
        <v>601</v>
      </c>
      <c r="I18">
        <v>6788</v>
      </c>
      <c r="J18">
        <v>52558</v>
      </c>
      <c r="K18">
        <v>62</v>
      </c>
      <c r="L18">
        <v>250526</v>
      </c>
    </row>
    <row r="19" spans="1:12" ht="12.75">
      <c r="A19" s="11" t="s">
        <v>463</v>
      </c>
      <c r="B19" s="4">
        <v>86</v>
      </c>
      <c r="C19" s="33">
        <f t="shared" si="0"/>
        <v>2.73972602739726</v>
      </c>
      <c r="D19" s="39">
        <v>187</v>
      </c>
      <c r="E19" s="39">
        <v>7</v>
      </c>
      <c r="F19" s="12">
        <f t="shared" si="1"/>
        <v>2.1744186046511627</v>
      </c>
      <c r="G19" t="s">
        <v>242</v>
      </c>
      <c r="H19" t="s">
        <v>593</v>
      </c>
      <c r="I19">
        <v>2214</v>
      </c>
      <c r="J19">
        <v>6717</v>
      </c>
      <c r="K19">
        <v>23</v>
      </c>
      <c r="L19">
        <v>43263</v>
      </c>
    </row>
    <row r="20" spans="1:12" ht="12.75">
      <c r="A20" s="11" t="s">
        <v>620</v>
      </c>
      <c r="B20" s="4">
        <v>84</v>
      </c>
      <c r="C20" s="33">
        <f t="shared" si="0"/>
        <v>2.6760114686205796</v>
      </c>
      <c r="D20" s="39">
        <v>692</v>
      </c>
      <c r="E20" s="39">
        <v>13</v>
      </c>
      <c r="F20" s="12">
        <f t="shared" si="1"/>
        <v>8.238095238095237</v>
      </c>
      <c r="G20" t="s">
        <v>239</v>
      </c>
      <c r="H20" t="s">
        <v>601</v>
      </c>
      <c r="I20">
        <v>4798</v>
      </c>
      <c r="J20">
        <v>58307</v>
      </c>
      <c r="K20">
        <v>76</v>
      </c>
      <c r="L20">
        <v>172997</v>
      </c>
    </row>
    <row r="21" spans="1:12" ht="12.75">
      <c r="A21" s="11" t="s">
        <v>630</v>
      </c>
      <c r="B21" s="4">
        <v>80</v>
      </c>
      <c r="C21" s="33">
        <f t="shared" si="0"/>
        <v>2.548582351067219</v>
      </c>
      <c r="D21" s="39">
        <v>563</v>
      </c>
      <c r="E21" s="39">
        <v>13</v>
      </c>
      <c r="F21" s="12">
        <f t="shared" si="1"/>
        <v>7.0375</v>
      </c>
      <c r="G21" t="s">
        <v>239</v>
      </c>
      <c r="H21" t="s">
        <v>601</v>
      </c>
      <c r="I21">
        <v>5402</v>
      </c>
      <c r="J21">
        <v>47484</v>
      </c>
      <c r="K21">
        <v>50</v>
      </c>
      <c r="L21">
        <v>83798</v>
      </c>
    </row>
    <row r="22" spans="1:12" ht="12.75">
      <c r="A22" s="11" t="s">
        <v>460</v>
      </c>
      <c r="B22" s="4">
        <v>76</v>
      </c>
      <c r="C22" s="33">
        <f t="shared" si="0"/>
        <v>2.421153233513858</v>
      </c>
      <c r="D22" s="39">
        <v>410</v>
      </c>
      <c r="E22" s="39">
        <v>12</v>
      </c>
      <c r="F22" s="12">
        <f t="shared" si="1"/>
        <v>5.394736842105263</v>
      </c>
      <c r="G22" t="s">
        <v>240</v>
      </c>
      <c r="H22" t="s">
        <v>593</v>
      </c>
      <c r="I22">
        <v>1453</v>
      </c>
      <c r="J22">
        <v>7551</v>
      </c>
      <c r="K22">
        <v>29</v>
      </c>
      <c r="L22">
        <v>48431</v>
      </c>
    </row>
    <row r="23" spans="1:12" ht="12.75">
      <c r="A23" s="11" t="s">
        <v>462</v>
      </c>
      <c r="B23" s="4">
        <v>73</v>
      </c>
      <c r="C23" s="33">
        <f t="shared" si="0"/>
        <v>2.3255813953488373</v>
      </c>
      <c r="D23" s="39">
        <v>304</v>
      </c>
      <c r="E23" s="39">
        <v>10</v>
      </c>
      <c r="F23" s="12">
        <f t="shared" si="1"/>
        <v>4.164383561643835</v>
      </c>
      <c r="G23" t="s">
        <v>242</v>
      </c>
      <c r="H23" t="s">
        <v>593</v>
      </c>
      <c r="I23">
        <v>2353</v>
      </c>
      <c r="J23">
        <v>11893</v>
      </c>
      <c r="K23">
        <v>32</v>
      </c>
      <c r="L23">
        <v>47799</v>
      </c>
    </row>
    <row r="24" spans="1:12" ht="12.75">
      <c r="A24" s="11" t="s">
        <v>626</v>
      </c>
      <c r="B24" s="4">
        <v>71</v>
      </c>
      <c r="C24" s="33">
        <f t="shared" si="0"/>
        <v>2.261866836572157</v>
      </c>
      <c r="D24" s="39">
        <v>552</v>
      </c>
      <c r="E24" s="39">
        <v>12</v>
      </c>
      <c r="F24" s="12">
        <f t="shared" si="1"/>
        <v>7.774647887323944</v>
      </c>
      <c r="G24" t="s">
        <v>239</v>
      </c>
      <c r="H24" t="s">
        <v>601</v>
      </c>
      <c r="I24">
        <v>3961</v>
      </c>
      <c r="J24">
        <v>34526</v>
      </c>
      <c r="K24">
        <v>48</v>
      </c>
      <c r="L24">
        <v>95580</v>
      </c>
    </row>
    <row r="25" spans="1:12" ht="12.75">
      <c r="A25" s="11" t="s">
        <v>457</v>
      </c>
      <c r="B25" s="4">
        <v>70</v>
      </c>
      <c r="C25" s="33">
        <f t="shared" si="0"/>
        <v>2.2300095571838163</v>
      </c>
      <c r="D25" s="39">
        <v>533</v>
      </c>
      <c r="E25" s="39">
        <v>12</v>
      </c>
      <c r="F25" s="12">
        <f t="shared" si="1"/>
        <v>7.614285714285714</v>
      </c>
      <c r="G25" t="s">
        <v>239</v>
      </c>
      <c r="H25" t="s">
        <v>601</v>
      </c>
      <c r="I25">
        <v>2972</v>
      </c>
      <c r="J25">
        <v>24870</v>
      </c>
      <c r="K25">
        <v>42</v>
      </c>
      <c r="L25">
        <v>58203</v>
      </c>
    </row>
    <row r="26" spans="1:12" ht="12.75">
      <c r="A26" s="11" t="s">
        <v>287</v>
      </c>
      <c r="B26" s="4">
        <v>67</v>
      </c>
      <c r="C26" s="33">
        <f t="shared" si="0"/>
        <v>2.1344377190187958</v>
      </c>
      <c r="D26" s="39">
        <v>381</v>
      </c>
      <c r="E26" s="39">
        <v>11</v>
      </c>
      <c r="F26" s="12">
        <f t="shared" si="1"/>
        <v>5.686567164179104</v>
      </c>
      <c r="G26" t="s">
        <v>254</v>
      </c>
      <c r="H26" t="s">
        <v>601</v>
      </c>
      <c r="I26">
        <v>1442</v>
      </c>
      <c r="J26">
        <v>6526</v>
      </c>
      <c r="K26">
        <v>26</v>
      </c>
      <c r="L26">
        <v>30976</v>
      </c>
    </row>
    <row r="27" spans="1:12" ht="12.75">
      <c r="A27" s="11" t="s">
        <v>486</v>
      </c>
      <c r="B27" s="4">
        <v>67</v>
      </c>
      <c r="C27" s="33">
        <f t="shared" si="0"/>
        <v>2.1344377190187958</v>
      </c>
      <c r="D27" s="39">
        <v>328</v>
      </c>
      <c r="E27" s="39">
        <v>10</v>
      </c>
      <c r="F27" s="12">
        <f t="shared" si="1"/>
        <v>4.895522388059701</v>
      </c>
      <c r="G27" t="s">
        <v>245</v>
      </c>
      <c r="H27" t="s">
        <v>601</v>
      </c>
      <c r="I27">
        <v>2089</v>
      </c>
      <c r="J27">
        <v>11373</v>
      </c>
      <c r="K27">
        <v>31</v>
      </c>
      <c r="L27">
        <v>42199</v>
      </c>
    </row>
    <row r="28" spans="1:12" ht="12.75">
      <c r="A28" s="11" t="s">
        <v>464</v>
      </c>
      <c r="B28" s="4">
        <v>66</v>
      </c>
      <c r="C28" s="33">
        <f t="shared" si="0"/>
        <v>2.1025804396304557</v>
      </c>
      <c r="D28" s="39">
        <v>343</v>
      </c>
      <c r="E28" s="39">
        <v>11</v>
      </c>
      <c r="F28" s="12">
        <f t="shared" si="1"/>
        <v>5.196969696969697</v>
      </c>
      <c r="G28" t="s">
        <v>242</v>
      </c>
      <c r="H28" t="s">
        <v>593</v>
      </c>
      <c r="I28">
        <v>2269</v>
      </c>
      <c r="J28">
        <v>11593</v>
      </c>
      <c r="K28">
        <v>33</v>
      </c>
      <c r="L28">
        <v>40109</v>
      </c>
    </row>
    <row r="29" spans="1:12" ht="12.75">
      <c r="A29" s="11" t="s">
        <v>551</v>
      </c>
      <c r="B29" s="4">
        <v>65</v>
      </c>
      <c r="C29" s="33">
        <f t="shared" si="0"/>
        <v>2.0707231602421152</v>
      </c>
      <c r="D29" s="39">
        <v>367</v>
      </c>
      <c r="E29" s="39">
        <v>11</v>
      </c>
      <c r="F29" s="12">
        <f t="shared" si="1"/>
        <v>5.6461538461538465</v>
      </c>
      <c r="G29" t="s">
        <v>105</v>
      </c>
      <c r="H29" t="s">
        <v>593</v>
      </c>
      <c r="I29">
        <v>1950</v>
      </c>
      <c r="J29">
        <v>10923</v>
      </c>
      <c r="K29">
        <v>29</v>
      </c>
      <c r="L29">
        <v>29048</v>
      </c>
    </row>
    <row r="30" spans="1:12" ht="12.75">
      <c r="A30" s="11" t="s">
        <v>467</v>
      </c>
      <c r="B30" s="4">
        <v>64</v>
      </c>
      <c r="C30" s="33">
        <f t="shared" si="0"/>
        <v>2.038865880853775</v>
      </c>
      <c r="D30" s="39">
        <v>670</v>
      </c>
      <c r="E30" s="39">
        <v>14</v>
      </c>
      <c r="F30" s="12">
        <f t="shared" si="1"/>
        <v>10.46875</v>
      </c>
      <c r="G30" t="s">
        <v>240</v>
      </c>
      <c r="H30" t="s">
        <v>593</v>
      </c>
      <c r="I30">
        <v>2014</v>
      </c>
      <c r="J30">
        <v>17932</v>
      </c>
      <c r="K30">
        <v>43</v>
      </c>
      <c r="L30">
        <v>39517</v>
      </c>
    </row>
    <row r="31" spans="1:12" ht="12.75">
      <c r="A31" s="11" t="s">
        <v>285</v>
      </c>
      <c r="B31" s="4">
        <v>55</v>
      </c>
      <c r="C31" s="33">
        <f t="shared" si="0"/>
        <v>1.752150366358713</v>
      </c>
      <c r="D31" s="39">
        <v>488</v>
      </c>
      <c r="E31" s="39">
        <v>11</v>
      </c>
      <c r="F31" s="12">
        <f t="shared" si="1"/>
        <v>8.872727272727273</v>
      </c>
      <c r="G31" t="s">
        <v>107</v>
      </c>
      <c r="H31" t="s">
        <v>601</v>
      </c>
      <c r="I31">
        <v>3836</v>
      </c>
      <c r="J31">
        <v>33683</v>
      </c>
      <c r="K31">
        <v>48</v>
      </c>
      <c r="L31">
        <v>101087</v>
      </c>
    </row>
    <row r="32" spans="1:12" ht="12.75">
      <c r="A32" s="11" t="s">
        <v>465</v>
      </c>
      <c r="B32" s="4">
        <v>55</v>
      </c>
      <c r="C32" s="33">
        <f t="shared" si="0"/>
        <v>1.752150366358713</v>
      </c>
      <c r="D32" s="39">
        <v>238</v>
      </c>
      <c r="E32" s="39">
        <v>9</v>
      </c>
      <c r="F32" s="12">
        <f t="shared" si="1"/>
        <v>4.327272727272727</v>
      </c>
      <c r="G32" t="s">
        <v>242</v>
      </c>
      <c r="H32" t="s">
        <v>593</v>
      </c>
      <c r="I32">
        <v>1433</v>
      </c>
      <c r="J32">
        <v>5382</v>
      </c>
      <c r="K32">
        <v>26</v>
      </c>
      <c r="L32">
        <v>39870</v>
      </c>
    </row>
    <row r="33" spans="1:12" ht="12.75">
      <c r="A33" s="23" t="s">
        <v>624</v>
      </c>
      <c r="B33" s="27">
        <v>51</v>
      </c>
      <c r="C33" s="35">
        <f t="shared" si="0"/>
        <v>1.624721248805352</v>
      </c>
      <c r="D33" s="107">
        <v>489</v>
      </c>
      <c r="E33" s="107">
        <v>11</v>
      </c>
      <c r="F33" s="24">
        <f t="shared" si="1"/>
        <v>9.588235294117647</v>
      </c>
      <c r="G33" t="s">
        <v>257</v>
      </c>
      <c r="H33" t="s">
        <v>601</v>
      </c>
      <c r="I33">
        <v>3667</v>
      </c>
      <c r="J33">
        <v>41351</v>
      </c>
      <c r="K33">
        <v>74</v>
      </c>
      <c r="L33">
        <v>110242</v>
      </c>
    </row>
    <row r="34" spans="1:9" ht="12.75">
      <c r="A34" s="15" t="s">
        <v>613</v>
      </c>
      <c r="B34" s="16">
        <v>3139</v>
      </c>
      <c r="C34" s="16"/>
      <c r="D34" s="45">
        <v>19554</v>
      </c>
      <c r="E34" s="45">
        <v>42</v>
      </c>
      <c r="F34" s="17">
        <f t="shared" si="1"/>
        <v>6.229372411596049</v>
      </c>
      <c r="I34">
        <v>190779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Zero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11.421875" defaultRowHeight="12.75"/>
  <cols>
    <col min="1" max="1" width="46.140625" style="0" customWidth="1"/>
    <col min="2" max="2" width="7.421875" style="0" bestFit="1" customWidth="1"/>
    <col min="3" max="4" width="9.00390625" style="117" bestFit="1" customWidth="1"/>
    <col min="5" max="5" width="9.00390625" style="117" customWidth="1"/>
    <col min="6" max="6" width="4.57421875" style="117" bestFit="1" customWidth="1"/>
    <col min="7" max="7" width="5.57421875" style="2" bestFit="1" customWidth="1"/>
    <col min="9" max="9" width="8.7109375" style="0" bestFit="1" customWidth="1"/>
    <col min="10" max="10" width="6.140625" style="0" bestFit="1" customWidth="1"/>
    <col min="11" max="11" width="4.00390625" style="0" customWidth="1"/>
    <col min="12" max="12" width="8.28125" style="0" bestFit="1" customWidth="1"/>
    <col min="13" max="13" width="6.00390625" style="0" bestFit="1" customWidth="1"/>
    <col min="14" max="14" width="3.8515625" style="0" customWidth="1"/>
    <col min="15" max="15" width="8.28125" style="0" bestFit="1" customWidth="1"/>
    <col min="16" max="16" width="8.57421875" style="0" customWidth="1"/>
  </cols>
  <sheetData>
    <row r="1" ht="12.75">
      <c r="A1" t="s">
        <v>59</v>
      </c>
    </row>
    <row r="3" spans="2:15" ht="12.75">
      <c r="B3" s="165" t="s">
        <v>103</v>
      </c>
      <c r="C3" s="168"/>
      <c r="D3" s="166"/>
      <c r="E3" s="46" t="s">
        <v>102</v>
      </c>
      <c r="J3" t="s">
        <v>296</v>
      </c>
      <c r="L3" t="s">
        <v>297</v>
      </c>
      <c r="O3" t="s">
        <v>103</v>
      </c>
    </row>
    <row r="4" spans="1:15" ht="12.75">
      <c r="A4" s="18" t="s">
        <v>594</v>
      </c>
      <c r="B4" s="19" t="s">
        <v>145</v>
      </c>
      <c r="C4" s="118" t="s">
        <v>610</v>
      </c>
      <c r="D4" s="118" t="s">
        <v>596</v>
      </c>
      <c r="E4" s="46" t="s">
        <v>610</v>
      </c>
      <c r="F4" s="46" t="s">
        <v>146</v>
      </c>
      <c r="G4" s="46" t="s">
        <v>56</v>
      </c>
      <c r="H4" t="s">
        <v>153</v>
      </c>
      <c r="I4" t="s">
        <v>591</v>
      </c>
      <c r="J4" s="122" t="s">
        <v>57</v>
      </c>
      <c r="K4" s="122" t="s">
        <v>98</v>
      </c>
      <c r="L4" t="s">
        <v>103</v>
      </c>
      <c r="M4" t="s">
        <v>102</v>
      </c>
      <c r="N4" t="s">
        <v>98</v>
      </c>
      <c r="O4" t="s">
        <v>595</v>
      </c>
    </row>
    <row r="5" spans="1:15" ht="12.75">
      <c r="A5" s="9" t="s">
        <v>576</v>
      </c>
      <c r="B5" s="7">
        <v>20</v>
      </c>
      <c r="C5" s="116">
        <f aca="true" t="shared" si="0" ref="C5:C44">+B5*100/L5</f>
        <v>9.174311926605505</v>
      </c>
      <c r="D5" s="116">
        <f aca="true" t="shared" si="1" ref="D5:D44">+B5*1000/O5</f>
        <v>2.349072116513977</v>
      </c>
      <c r="E5" s="116">
        <f aca="true" t="shared" si="2" ref="E5:E43">+J5*100/M5</f>
        <v>4</v>
      </c>
      <c r="F5" s="116">
        <f aca="true" t="shared" si="3" ref="F5:F43">+(J5/B5)/(M5/L5)</f>
        <v>0.436</v>
      </c>
      <c r="G5" s="126">
        <f aca="true" t="shared" si="4" ref="G5:G43">+IF(K5=0,0,K5*100/N5)</f>
        <v>23.076923076923077</v>
      </c>
      <c r="H5" t="s">
        <v>255</v>
      </c>
      <c r="I5" t="s">
        <v>593</v>
      </c>
      <c r="J5">
        <v>32</v>
      </c>
      <c r="K5">
        <v>3</v>
      </c>
      <c r="L5">
        <v>218</v>
      </c>
      <c r="M5">
        <v>800</v>
      </c>
      <c r="N5">
        <v>13</v>
      </c>
      <c r="O5">
        <v>8514</v>
      </c>
    </row>
    <row r="6" spans="1:15" ht="12.75">
      <c r="A6" s="11" t="s">
        <v>549</v>
      </c>
      <c r="B6" s="4">
        <v>108</v>
      </c>
      <c r="C6" s="119">
        <f t="shared" si="0"/>
        <v>7.792207792207792</v>
      </c>
      <c r="D6" s="119">
        <f t="shared" si="1"/>
        <v>3.5569607746270133</v>
      </c>
      <c r="E6" s="119">
        <f t="shared" si="2"/>
        <v>9.135399673735726</v>
      </c>
      <c r="F6" s="119">
        <f t="shared" si="3"/>
        <v>1.1723762914627514</v>
      </c>
      <c r="G6" s="124">
        <f t="shared" si="4"/>
        <v>47.05882352941177</v>
      </c>
      <c r="H6" t="s">
        <v>242</v>
      </c>
      <c r="I6" t="s">
        <v>593</v>
      </c>
      <c r="J6">
        <v>336</v>
      </c>
      <c r="K6">
        <v>8</v>
      </c>
      <c r="L6">
        <v>1386</v>
      </c>
      <c r="M6">
        <v>3678</v>
      </c>
      <c r="N6">
        <v>17</v>
      </c>
      <c r="O6">
        <v>30363</v>
      </c>
    </row>
    <row r="7" spans="1:15" ht="12.75">
      <c r="A7" s="11" t="s">
        <v>589</v>
      </c>
      <c r="B7" s="4">
        <v>7</v>
      </c>
      <c r="C7" s="119">
        <f t="shared" si="0"/>
        <v>7.526881720430108</v>
      </c>
      <c r="D7" s="119">
        <f t="shared" si="1"/>
        <v>4.112808460634548</v>
      </c>
      <c r="E7" s="119">
        <f t="shared" si="2"/>
        <v>9.185441941074524</v>
      </c>
      <c r="F7" s="119">
        <f t="shared" si="3"/>
        <v>1.2203515721713296</v>
      </c>
      <c r="G7" s="124">
        <f t="shared" si="4"/>
        <v>38.46153846153846</v>
      </c>
      <c r="H7" t="s">
        <v>109</v>
      </c>
      <c r="I7" t="s">
        <v>592</v>
      </c>
      <c r="J7">
        <v>53</v>
      </c>
      <c r="K7">
        <v>5</v>
      </c>
      <c r="L7">
        <v>93</v>
      </c>
      <c r="M7">
        <v>577</v>
      </c>
      <c r="N7">
        <v>13</v>
      </c>
      <c r="O7">
        <v>1702</v>
      </c>
    </row>
    <row r="8" spans="1:15" ht="12.75">
      <c r="A8" s="11" t="s">
        <v>585</v>
      </c>
      <c r="B8" s="4">
        <v>31</v>
      </c>
      <c r="C8" s="119">
        <f t="shared" si="0"/>
        <v>7.142857142857143</v>
      </c>
      <c r="D8" s="119">
        <f t="shared" si="1"/>
        <v>5.575539568345324</v>
      </c>
      <c r="E8" s="119">
        <f t="shared" si="2"/>
        <v>8.35875533862111</v>
      </c>
      <c r="F8" s="119">
        <f t="shared" si="3"/>
        <v>1.1702257474069553</v>
      </c>
      <c r="G8" s="124">
        <f t="shared" si="4"/>
        <v>50</v>
      </c>
      <c r="H8" t="s">
        <v>108</v>
      </c>
      <c r="I8" t="s">
        <v>601</v>
      </c>
      <c r="J8">
        <v>137</v>
      </c>
      <c r="K8">
        <v>7</v>
      </c>
      <c r="L8">
        <v>434</v>
      </c>
      <c r="M8">
        <v>1639</v>
      </c>
      <c r="N8">
        <v>14</v>
      </c>
      <c r="O8">
        <v>5560</v>
      </c>
    </row>
    <row r="9" spans="1:15" ht="12.75">
      <c r="A9" s="11" t="s">
        <v>548</v>
      </c>
      <c r="B9" s="4">
        <v>48</v>
      </c>
      <c r="C9" s="119">
        <f t="shared" si="0"/>
        <v>6.114649681528663</v>
      </c>
      <c r="D9" s="119">
        <f t="shared" si="1"/>
        <v>1.5799348276883578</v>
      </c>
      <c r="E9" s="119">
        <f t="shared" si="2"/>
        <v>3.462639937516272</v>
      </c>
      <c r="F9" s="119">
        <f t="shared" si="3"/>
        <v>0.5662859064479736</v>
      </c>
      <c r="G9" s="124">
        <f t="shared" si="4"/>
        <v>25</v>
      </c>
      <c r="H9" t="s">
        <v>241</v>
      </c>
      <c r="I9" t="s">
        <v>592</v>
      </c>
      <c r="J9">
        <v>133</v>
      </c>
      <c r="K9">
        <v>6</v>
      </c>
      <c r="L9">
        <v>785</v>
      </c>
      <c r="M9">
        <v>3841</v>
      </c>
      <c r="N9">
        <v>24</v>
      </c>
      <c r="O9">
        <v>30381</v>
      </c>
    </row>
    <row r="10" spans="1:15" ht="12.75">
      <c r="A10" s="11" t="s">
        <v>588</v>
      </c>
      <c r="B10" s="4">
        <v>2</v>
      </c>
      <c r="C10" s="119">
        <f t="shared" si="0"/>
        <v>5.714285714285714</v>
      </c>
      <c r="D10" s="119">
        <f t="shared" si="1"/>
        <v>0.8410428931875525</v>
      </c>
      <c r="E10" s="119">
        <f t="shared" si="2"/>
        <v>0</v>
      </c>
      <c r="F10" s="119">
        <f t="shared" si="3"/>
        <v>0</v>
      </c>
      <c r="G10" s="124">
        <f t="shared" si="4"/>
        <v>0</v>
      </c>
      <c r="H10" t="s">
        <v>252</v>
      </c>
      <c r="I10" t="s">
        <v>600</v>
      </c>
      <c r="J10">
        <v>0</v>
      </c>
      <c r="K10">
        <v>0</v>
      </c>
      <c r="L10">
        <v>35</v>
      </c>
      <c r="M10">
        <v>60</v>
      </c>
      <c r="N10">
        <v>5</v>
      </c>
      <c r="O10">
        <v>2378</v>
      </c>
    </row>
    <row r="11" spans="1:15" ht="12.75">
      <c r="A11" s="11" t="s">
        <v>571</v>
      </c>
      <c r="B11" s="4">
        <v>18</v>
      </c>
      <c r="C11" s="119">
        <f t="shared" si="0"/>
        <v>5.678233438485805</v>
      </c>
      <c r="D11" s="119">
        <f t="shared" si="1"/>
        <v>1.567807682257643</v>
      </c>
      <c r="E11" s="119">
        <f t="shared" si="2"/>
        <v>4.665959703075291</v>
      </c>
      <c r="F11" s="119">
        <f t="shared" si="3"/>
        <v>0.8217273477082597</v>
      </c>
      <c r="G11" s="124">
        <f t="shared" si="4"/>
        <v>33.333333333333336</v>
      </c>
      <c r="H11" t="s">
        <v>240</v>
      </c>
      <c r="I11" t="s">
        <v>593</v>
      </c>
      <c r="J11">
        <v>44</v>
      </c>
      <c r="K11">
        <v>4</v>
      </c>
      <c r="L11">
        <v>317</v>
      </c>
      <c r="M11">
        <v>943</v>
      </c>
      <c r="N11">
        <v>12</v>
      </c>
      <c r="O11">
        <v>11481</v>
      </c>
    </row>
    <row r="12" spans="1:15" ht="12.75">
      <c r="A12" s="11" t="s">
        <v>461</v>
      </c>
      <c r="B12" s="4">
        <v>91</v>
      </c>
      <c r="C12" s="119">
        <f t="shared" si="0"/>
        <v>5.318527177089422</v>
      </c>
      <c r="D12" s="119">
        <f t="shared" si="1"/>
        <v>1.8805926966872637</v>
      </c>
      <c r="E12" s="119">
        <f t="shared" si="2"/>
        <v>7.288135593220339</v>
      </c>
      <c r="F12" s="119">
        <f t="shared" si="3"/>
        <v>1.3703296703296703</v>
      </c>
      <c r="G12" s="124">
        <f t="shared" si="4"/>
        <v>51.851851851851855</v>
      </c>
      <c r="H12" t="s">
        <v>108</v>
      </c>
      <c r="I12" t="s">
        <v>601</v>
      </c>
      <c r="J12">
        <v>645</v>
      </c>
      <c r="K12">
        <v>14</v>
      </c>
      <c r="L12">
        <v>1711</v>
      </c>
      <c r="M12">
        <v>8850</v>
      </c>
      <c r="N12">
        <v>27</v>
      </c>
      <c r="O12">
        <v>48389</v>
      </c>
    </row>
    <row r="13" spans="1:15" ht="12.75">
      <c r="A13" s="11" t="s">
        <v>575</v>
      </c>
      <c r="B13" s="4">
        <v>11</v>
      </c>
      <c r="C13" s="119">
        <f t="shared" si="0"/>
        <v>5.2631578947368425</v>
      </c>
      <c r="D13" s="119">
        <f t="shared" si="1"/>
        <v>1.2762501450284256</v>
      </c>
      <c r="E13" s="119">
        <f t="shared" si="2"/>
        <v>7.208872458410351</v>
      </c>
      <c r="F13" s="119">
        <f t="shared" si="3"/>
        <v>1.3696857670979667</v>
      </c>
      <c r="G13" s="124">
        <f t="shared" si="4"/>
        <v>40</v>
      </c>
      <c r="H13" t="s">
        <v>240</v>
      </c>
      <c r="I13" t="s">
        <v>593</v>
      </c>
      <c r="J13">
        <v>39</v>
      </c>
      <c r="K13">
        <v>4</v>
      </c>
      <c r="L13">
        <v>209</v>
      </c>
      <c r="M13">
        <v>541</v>
      </c>
      <c r="N13">
        <v>10</v>
      </c>
      <c r="O13">
        <v>8619</v>
      </c>
    </row>
    <row r="14" spans="1:15" ht="12.75">
      <c r="A14" s="11" t="s">
        <v>460</v>
      </c>
      <c r="B14" s="4">
        <v>76</v>
      </c>
      <c r="C14" s="119">
        <f t="shared" si="0"/>
        <v>5.230557467309016</v>
      </c>
      <c r="D14" s="119">
        <f t="shared" si="1"/>
        <v>1.569242840329541</v>
      </c>
      <c r="E14" s="119">
        <f t="shared" si="2"/>
        <v>5.429744404714607</v>
      </c>
      <c r="F14" s="119">
        <f t="shared" si="3"/>
        <v>1.0380813973750427</v>
      </c>
      <c r="G14" s="124">
        <f t="shared" si="4"/>
        <v>41.37931034482759</v>
      </c>
      <c r="H14" t="s">
        <v>240</v>
      </c>
      <c r="I14" t="s">
        <v>593</v>
      </c>
      <c r="J14">
        <v>410</v>
      </c>
      <c r="K14">
        <v>12</v>
      </c>
      <c r="L14">
        <v>1453</v>
      </c>
      <c r="M14">
        <v>7551</v>
      </c>
      <c r="N14">
        <v>29</v>
      </c>
      <c r="O14">
        <v>48431</v>
      </c>
    </row>
    <row r="15" spans="1:15" ht="12.75">
      <c r="A15" s="11" t="s">
        <v>287</v>
      </c>
      <c r="B15" s="4">
        <v>67</v>
      </c>
      <c r="C15" s="119">
        <f t="shared" si="0"/>
        <v>4.64632454923717</v>
      </c>
      <c r="D15" s="119">
        <f t="shared" si="1"/>
        <v>2.1629648760330578</v>
      </c>
      <c r="E15" s="119">
        <f t="shared" si="2"/>
        <v>5.838185718663806</v>
      </c>
      <c r="F15" s="119">
        <f t="shared" si="3"/>
        <v>1.2565169860168968</v>
      </c>
      <c r="G15" s="124">
        <f t="shared" si="4"/>
        <v>42.30769230769231</v>
      </c>
      <c r="H15" t="s">
        <v>254</v>
      </c>
      <c r="I15" t="s">
        <v>601</v>
      </c>
      <c r="J15">
        <v>381</v>
      </c>
      <c r="K15">
        <v>11</v>
      </c>
      <c r="L15">
        <v>1442</v>
      </c>
      <c r="M15">
        <v>6526</v>
      </c>
      <c r="N15">
        <v>26</v>
      </c>
      <c r="O15">
        <v>30976</v>
      </c>
    </row>
    <row r="16" spans="1:15" ht="12.75">
      <c r="A16" s="11" t="s">
        <v>632</v>
      </c>
      <c r="B16" s="4">
        <v>98</v>
      </c>
      <c r="C16" s="119">
        <f t="shared" si="0"/>
        <v>4.499540863177227</v>
      </c>
      <c r="D16" s="119">
        <f t="shared" si="1"/>
        <v>1.511249556648727</v>
      </c>
      <c r="E16" s="119">
        <f t="shared" si="2"/>
        <v>6.3295987742985735</v>
      </c>
      <c r="F16" s="119">
        <f t="shared" si="3"/>
        <v>1.4067210337165605</v>
      </c>
      <c r="G16" s="124">
        <f t="shared" si="4"/>
        <v>50</v>
      </c>
      <c r="H16" t="s">
        <v>105</v>
      </c>
      <c r="I16" t="s">
        <v>593</v>
      </c>
      <c r="J16">
        <v>661</v>
      </c>
      <c r="K16">
        <v>14</v>
      </c>
      <c r="L16">
        <v>2178</v>
      </c>
      <c r="M16">
        <v>10443</v>
      </c>
      <c r="N16">
        <v>28</v>
      </c>
      <c r="O16">
        <v>64847</v>
      </c>
    </row>
    <row r="17" spans="1:15" ht="12.75">
      <c r="A17" s="11" t="s">
        <v>97</v>
      </c>
      <c r="B17" s="4">
        <v>41</v>
      </c>
      <c r="C17" s="119">
        <f t="shared" si="0"/>
        <v>4.284221525600836</v>
      </c>
      <c r="D17" s="119">
        <f t="shared" si="1"/>
        <v>2.259326610459029</v>
      </c>
      <c r="E17" s="119">
        <f t="shared" si="2"/>
        <v>3.7442396313364057</v>
      </c>
      <c r="F17" s="119">
        <f t="shared" si="3"/>
        <v>0.8739603237046195</v>
      </c>
      <c r="G17" s="124">
        <f t="shared" si="4"/>
        <v>30.434782608695652</v>
      </c>
      <c r="H17" t="s">
        <v>105</v>
      </c>
      <c r="I17" t="s">
        <v>593</v>
      </c>
      <c r="J17">
        <v>195</v>
      </c>
      <c r="K17">
        <v>7</v>
      </c>
      <c r="L17">
        <v>957</v>
      </c>
      <c r="M17">
        <v>5208</v>
      </c>
      <c r="N17">
        <v>23</v>
      </c>
      <c r="O17">
        <v>18147</v>
      </c>
    </row>
    <row r="18" spans="1:15" ht="12.75">
      <c r="A18" s="11" t="s">
        <v>560</v>
      </c>
      <c r="B18" s="4">
        <v>41</v>
      </c>
      <c r="C18" s="119">
        <f t="shared" si="0"/>
        <v>4.257528556593977</v>
      </c>
      <c r="D18" s="119">
        <f t="shared" si="1"/>
        <v>2.1674772679213365</v>
      </c>
      <c r="E18" s="119">
        <f t="shared" si="2"/>
        <v>4.441301272984441</v>
      </c>
      <c r="F18" s="119">
        <f t="shared" si="3"/>
        <v>1.043164177044882</v>
      </c>
      <c r="G18" s="124">
        <f t="shared" si="4"/>
        <v>37.93103448275862</v>
      </c>
      <c r="H18" t="s">
        <v>107</v>
      </c>
      <c r="I18" t="s">
        <v>601</v>
      </c>
      <c r="J18">
        <v>314</v>
      </c>
      <c r="K18">
        <v>11</v>
      </c>
      <c r="L18">
        <v>963</v>
      </c>
      <c r="M18">
        <v>7070</v>
      </c>
      <c r="N18">
        <v>29</v>
      </c>
      <c r="O18">
        <v>18916</v>
      </c>
    </row>
    <row r="19" spans="1:15" ht="12.75">
      <c r="A19" s="11" t="s">
        <v>485</v>
      </c>
      <c r="B19" s="4">
        <v>90</v>
      </c>
      <c r="C19" s="119">
        <f t="shared" si="0"/>
        <v>4.117108874656908</v>
      </c>
      <c r="D19" s="119">
        <f t="shared" si="1"/>
        <v>1.6194040593061754</v>
      </c>
      <c r="E19" s="119">
        <f t="shared" si="2"/>
        <v>5.603735823882588</v>
      </c>
      <c r="F19" s="119">
        <f t="shared" si="3"/>
        <v>1.3610851678897045</v>
      </c>
      <c r="G19" s="124">
        <f t="shared" si="4"/>
        <v>41.02564102564103</v>
      </c>
      <c r="H19" t="s">
        <v>247</v>
      </c>
      <c r="I19" t="s">
        <v>593</v>
      </c>
      <c r="J19">
        <v>924</v>
      </c>
      <c r="K19">
        <v>16</v>
      </c>
      <c r="L19">
        <v>2186</v>
      </c>
      <c r="M19">
        <v>16489</v>
      </c>
      <c r="N19">
        <v>39</v>
      </c>
      <c r="O19">
        <v>55576</v>
      </c>
    </row>
    <row r="20" spans="1:15" ht="12.75">
      <c r="A20" s="11" t="s">
        <v>570</v>
      </c>
      <c r="B20" s="4">
        <v>28</v>
      </c>
      <c r="C20" s="119">
        <f t="shared" si="0"/>
        <v>4.052098408104197</v>
      </c>
      <c r="D20" s="119">
        <f t="shared" si="1"/>
        <v>2.3539302227826817</v>
      </c>
      <c r="E20" s="119">
        <f t="shared" si="2"/>
        <v>1.0923535253227408</v>
      </c>
      <c r="F20" s="119">
        <f t="shared" si="3"/>
        <v>0.26957724499929064</v>
      </c>
      <c r="G20" s="124">
        <f t="shared" si="4"/>
        <v>15.384615384615385</v>
      </c>
      <c r="H20" t="s">
        <v>249</v>
      </c>
      <c r="I20" t="s">
        <v>600</v>
      </c>
      <c r="J20">
        <v>11</v>
      </c>
      <c r="K20">
        <v>2</v>
      </c>
      <c r="L20">
        <v>691</v>
      </c>
      <c r="M20">
        <v>1007</v>
      </c>
      <c r="N20">
        <v>13</v>
      </c>
      <c r="O20">
        <v>11895</v>
      </c>
    </row>
    <row r="21" spans="1:15" ht="12.75">
      <c r="A21" s="11" t="s">
        <v>298</v>
      </c>
      <c r="B21" s="4">
        <v>28</v>
      </c>
      <c r="C21" s="119">
        <f t="shared" si="0"/>
        <v>4.005722460658083</v>
      </c>
      <c r="D21" s="119">
        <f t="shared" si="1"/>
        <v>1.5940791346427554</v>
      </c>
      <c r="E21" s="119">
        <f t="shared" si="2"/>
        <v>5.208568207440812</v>
      </c>
      <c r="F21" s="119">
        <f t="shared" si="3"/>
        <v>1.300281848928974</v>
      </c>
      <c r="G21" s="124">
        <f t="shared" si="4"/>
        <v>40</v>
      </c>
      <c r="H21" t="s">
        <v>109</v>
      </c>
      <c r="I21" t="s">
        <v>592</v>
      </c>
      <c r="J21">
        <v>231</v>
      </c>
      <c r="K21">
        <v>10</v>
      </c>
      <c r="L21">
        <v>699</v>
      </c>
      <c r="M21">
        <v>4435</v>
      </c>
      <c r="N21">
        <v>25</v>
      </c>
      <c r="O21">
        <v>17565</v>
      </c>
    </row>
    <row r="22" spans="1:15" ht="12.75">
      <c r="A22" s="11" t="s">
        <v>556</v>
      </c>
      <c r="B22" s="4">
        <v>26</v>
      </c>
      <c r="C22" s="119">
        <f t="shared" si="0"/>
        <v>3.9274924471299095</v>
      </c>
      <c r="D22" s="119">
        <f t="shared" si="1"/>
        <v>1.1165507171691145</v>
      </c>
      <c r="E22" s="119">
        <f t="shared" si="2"/>
        <v>4.445422535211268</v>
      </c>
      <c r="F22" s="119">
        <f t="shared" si="3"/>
        <v>1.1318729685807152</v>
      </c>
      <c r="G22" s="124">
        <f t="shared" si="4"/>
        <v>33.333333333333336</v>
      </c>
      <c r="H22" t="s">
        <v>241</v>
      </c>
      <c r="I22" t="s">
        <v>592</v>
      </c>
      <c r="J22">
        <v>202</v>
      </c>
      <c r="K22">
        <v>8</v>
      </c>
      <c r="L22">
        <v>662</v>
      </c>
      <c r="M22">
        <v>4544</v>
      </c>
      <c r="N22">
        <v>24</v>
      </c>
      <c r="O22">
        <v>23286</v>
      </c>
    </row>
    <row r="23" spans="1:15" ht="12.75">
      <c r="A23" s="11" t="s">
        <v>463</v>
      </c>
      <c r="B23" s="4">
        <v>86</v>
      </c>
      <c r="C23" s="119">
        <f t="shared" si="0"/>
        <v>3.884372177055104</v>
      </c>
      <c r="D23" s="119">
        <f t="shared" si="1"/>
        <v>1.9878418047754431</v>
      </c>
      <c r="E23" s="119">
        <f t="shared" si="2"/>
        <v>2.783980943873753</v>
      </c>
      <c r="F23" s="119">
        <f t="shared" si="3"/>
        <v>0.7167132336902894</v>
      </c>
      <c r="G23" s="124">
        <f t="shared" si="4"/>
        <v>30.434782608695652</v>
      </c>
      <c r="H23" t="s">
        <v>242</v>
      </c>
      <c r="I23" t="s">
        <v>593</v>
      </c>
      <c r="J23">
        <v>187</v>
      </c>
      <c r="K23">
        <v>7</v>
      </c>
      <c r="L23">
        <v>2214</v>
      </c>
      <c r="M23">
        <v>6717</v>
      </c>
      <c r="N23">
        <v>23</v>
      </c>
      <c r="O23">
        <v>43263</v>
      </c>
    </row>
    <row r="24" spans="1:15" ht="12.75">
      <c r="A24" s="11" t="s">
        <v>458</v>
      </c>
      <c r="B24" s="4">
        <v>47</v>
      </c>
      <c r="C24" s="119">
        <f t="shared" si="0"/>
        <v>3.8430089942763694</v>
      </c>
      <c r="D24" s="119">
        <f t="shared" si="1"/>
        <v>0.8077127979515029</v>
      </c>
      <c r="E24" s="119">
        <f t="shared" si="2"/>
        <v>3.9827550810921784</v>
      </c>
      <c r="F24" s="119">
        <f t="shared" si="3"/>
        <v>1.036363715782071</v>
      </c>
      <c r="G24" s="124">
        <f t="shared" si="4"/>
        <v>34.78260869565217</v>
      </c>
      <c r="H24" t="s">
        <v>250</v>
      </c>
      <c r="I24" t="s">
        <v>593</v>
      </c>
      <c r="J24">
        <v>194</v>
      </c>
      <c r="K24">
        <v>8</v>
      </c>
      <c r="L24">
        <v>1223</v>
      </c>
      <c r="M24">
        <v>4871</v>
      </c>
      <c r="N24">
        <v>23</v>
      </c>
      <c r="O24">
        <v>58189</v>
      </c>
    </row>
    <row r="25" spans="1:15" ht="12.75">
      <c r="A25" s="11" t="s">
        <v>465</v>
      </c>
      <c r="B25" s="4">
        <v>55</v>
      </c>
      <c r="C25" s="119">
        <f t="shared" si="0"/>
        <v>3.838101884159107</v>
      </c>
      <c r="D25" s="119">
        <f t="shared" si="1"/>
        <v>1.3794833207925759</v>
      </c>
      <c r="E25" s="119">
        <f t="shared" si="2"/>
        <v>4.42214790040877</v>
      </c>
      <c r="F25" s="119">
        <f t="shared" si="3"/>
        <v>1.1521705347792304</v>
      </c>
      <c r="G25" s="124">
        <f t="shared" si="4"/>
        <v>34.61538461538461</v>
      </c>
      <c r="H25" t="s">
        <v>242</v>
      </c>
      <c r="I25" t="s">
        <v>593</v>
      </c>
      <c r="J25">
        <v>238</v>
      </c>
      <c r="K25">
        <v>9</v>
      </c>
      <c r="L25">
        <v>1433</v>
      </c>
      <c r="M25">
        <v>5382</v>
      </c>
      <c r="N25">
        <v>26</v>
      </c>
      <c r="O25">
        <v>39870</v>
      </c>
    </row>
    <row r="26" spans="1:15" ht="12.75">
      <c r="A26" s="11" t="s">
        <v>562</v>
      </c>
      <c r="B26" s="4">
        <v>21</v>
      </c>
      <c r="C26" s="119">
        <f t="shared" si="0"/>
        <v>3.7974683544303796</v>
      </c>
      <c r="D26" s="119">
        <f t="shared" si="1"/>
        <v>1.1595163160510187</v>
      </c>
      <c r="E26" s="119">
        <f t="shared" si="2"/>
        <v>3.686457120682965</v>
      </c>
      <c r="F26" s="119">
        <f t="shared" si="3"/>
        <v>0.9707670417798473</v>
      </c>
      <c r="G26" s="124">
        <f t="shared" si="4"/>
        <v>27.77777777777778</v>
      </c>
      <c r="H26" t="s">
        <v>250</v>
      </c>
      <c r="I26" t="s">
        <v>593</v>
      </c>
      <c r="J26">
        <v>95</v>
      </c>
      <c r="K26">
        <v>5</v>
      </c>
      <c r="L26">
        <v>553</v>
      </c>
      <c r="M26">
        <v>2577</v>
      </c>
      <c r="N26">
        <v>18</v>
      </c>
      <c r="O26">
        <v>18111</v>
      </c>
    </row>
    <row r="27" spans="1:15" ht="12.75">
      <c r="A27" s="11" t="s">
        <v>96</v>
      </c>
      <c r="B27" s="4">
        <v>136</v>
      </c>
      <c r="C27" s="119">
        <f t="shared" si="0"/>
        <v>3.76626973137635</v>
      </c>
      <c r="D27" s="119">
        <f t="shared" si="1"/>
        <v>1.9869678286532448</v>
      </c>
      <c r="E27" s="119">
        <f t="shared" si="2"/>
        <v>4.509324365637419</v>
      </c>
      <c r="F27" s="119">
        <f t="shared" si="3"/>
        <v>1.1972919326703473</v>
      </c>
      <c r="G27" s="124">
        <f t="shared" si="4"/>
        <v>36.53846153846154</v>
      </c>
      <c r="H27" t="s">
        <v>245</v>
      </c>
      <c r="I27" t="s">
        <v>601</v>
      </c>
      <c r="J27">
        <v>1475</v>
      </c>
      <c r="K27">
        <v>19</v>
      </c>
      <c r="L27">
        <v>3611</v>
      </c>
      <c r="M27">
        <v>32710</v>
      </c>
      <c r="N27">
        <v>52</v>
      </c>
      <c r="O27">
        <v>68446</v>
      </c>
    </row>
    <row r="28" spans="1:15" ht="12.75">
      <c r="A28" s="11" t="s">
        <v>563</v>
      </c>
      <c r="B28" s="4">
        <v>9</v>
      </c>
      <c r="C28" s="119">
        <f t="shared" si="0"/>
        <v>3.75</v>
      </c>
      <c r="D28" s="119">
        <f t="shared" si="1"/>
        <v>0.5573790797052084</v>
      </c>
      <c r="E28" s="119">
        <f t="shared" si="2"/>
        <v>3.218390804597701</v>
      </c>
      <c r="F28" s="119">
        <f t="shared" si="3"/>
        <v>0.8582375478927203</v>
      </c>
      <c r="G28" s="124">
        <f t="shared" si="4"/>
        <v>23.076923076923077</v>
      </c>
      <c r="H28" t="s">
        <v>248</v>
      </c>
      <c r="I28" t="s">
        <v>592</v>
      </c>
      <c r="J28">
        <v>28</v>
      </c>
      <c r="K28">
        <v>3</v>
      </c>
      <c r="L28">
        <v>240</v>
      </c>
      <c r="M28">
        <v>870</v>
      </c>
      <c r="N28">
        <v>13</v>
      </c>
      <c r="O28">
        <v>16147</v>
      </c>
    </row>
    <row r="29" spans="1:15" ht="12.75">
      <c r="A29" s="11" t="s">
        <v>569</v>
      </c>
      <c r="B29" s="4">
        <v>16</v>
      </c>
      <c r="C29" s="119">
        <f t="shared" si="0"/>
        <v>3.65296803652968</v>
      </c>
      <c r="D29" s="119">
        <f t="shared" si="1"/>
        <v>1.342281879194631</v>
      </c>
      <c r="E29" s="119">
        <f t="shared" si="2"/>
        <v>4.8076923076923075</v>
      </c>
      <c r="F29" s="119">
        <f t="shared" si="3"/>
        <v>1.3161057692307694</v>
      </c>
      <c r="G29" s="124">
        <f t="shared" si="4"/>
        <v>30.76923076923077</v>
      </c>
      <c r="H29" t="s">
        <v>243</v>
      </c>
      <c r="I29" t="s">
        <v>603</v>
      </c>
      <c r="J29">
        <v>50</v>
      </c>
      <c r="K29">
        <v>4</v>
      </c>
      <c r="L29">
        <v>438</v>
      </c>
      <c r="M29">
        <v>1040</v>
      </c>
      <c r="N29">
        <v>13</v>
      </c>
      <c r="O29">
        <v>11920</v>
      </c>
    </row>
    <row r="30" spans="1:15" ht="12.75">
      <c r="A30" s="11" t="s">
        <v>573</v>
      </c>
      <c r="B30" s="115">
        <v>21</v>
      </c>
      <c r="C30" s="119">
        <f t="shared" si="0"/>
        <v>3.652173913043478</v>
      </c>
      <c r="D30" s="119">
        <f t="shared" si="1"/>
        <v>2.157829839704069</v>
      </c>
      <c r="E30" s="119">
        <f t="shared" si="2"/>
        <v>4.766290582546627</v>
      </c>
      <c r="F30" s="119">
        <f t="shared" si="3"/>
        <v>1.3050557547449098</v>
      </c>
      <c r="G30" s="123">
        <f t="shared" si="4"/>
        <v>33.333333333333336</v>
      </c>
      <c r="H30" t="s">
        <v>105</v>
      </c>
      <c r="I30" t="s">
        <v>593</v>
      </c>
      <c r="J30">
        <v>207</v>
      </c>
      <c r="K30">
        <v>8</v>
      </c>
      <c r="L30">
        <v>575</v>
      </c>
      <c r="M30">
        <v>4343</v>
      </c>
      <c r="N30">
        <v>24</v>
      </c>
      <c r="O30">
        <v>9732</v>
      </c>
    </row>
    <row r="31" spans="1:15" ht="12.75">
      <c r="A31" s="11" t="s">
        <v>547</v>
      </c>
      <c r="B31" s="4">
        <v>44</v>
      </c>
      <c r="C31" s="119">
        <f t="shared" si="0"/>
        <v>3.534136546184739</v>
      </c>
      <c r="D31" s="119">
        <f t="shared" si="1"/>
        <v>1.2348797395526367</v>
      </c>
      <c r="E31" s="119">
        <f t="shared" si="2"/>
        <v>3.678389461911271</v>
      </c>
      <c r="F31" s="119">
        <f t="shared" si="3"/>
        <v>1.040817018199894</v>
      </c>
      <c r="G31" s="124">
        <f t="shared" si="4"/>
        <v>37.03703703703704</v>
      </c>
      <c r="H31" t="s">
        <v>257</v>
      </c>
      <c r="I31" t="s">
        <v>601</v>
      </c>
      <c r="J31">
        <v>296</v>
      </c>
      <c r="K31">
        <v>10</v>
      </c>
      <c r="L31">
        <v>1245</v>
      </c>
      <c r="M31">
        <v>8047</v>
      </c>
      <c r="N31">
        <v>27</v>
      </c>
      <c r="O31">
        <v>35631</v>
      </c>
    </row>
    <row r="32" spans="1:15" ht="12.75">
      <c r="A32" s="11" t="s">
        <v>551</v>
      </c>
      <c r="B32" s="4">
        <v>65</v>
      </c>
      <c r="C32" s="119">
        <f t="shared" si="0"/>
        <v>3.3333333333333335</v>
      </c>
      <c r="D32" s="119">
        <f t="shared" si="1"/>
        <v>2.237675571467915</v>
      </c>
      <c r="E32" s="119">
        <f t="shared" si="2"/>
        <v>3.3598828160761696</v>
      </c>
      <c r="F32" s="119">
        <f t="shared" si="3"/>
        <v>1.0079648448228509</v>
      </c>
      <c r="G32" s="124">
        <f t="shared" si="4"/>
        <v>37.93103448275862</v>
      </c>
      <c r="H32" t="s">
        <v>105</v>
      </c>
      <c r="I32" t="s">
        <v>593</v>
      </c>
      <c r="J32">
        <v>367</v>
      </c>
      <c r="K32">
        <v>11</v>
      </c>
      <c r="L32">
        <v>1950</v>
      </c>
      <c r="M32">
        <v>10923</v>
      </c>
      <c r="N32">
        <v>29</v>
      </c>
      <c r="O32">
        <v>29048</v>
      </c>
    </row>
    <row r="33" spans="1:15" ht="12.75">
      <c r="A33" s="11" t="s">
        <v>590</v>
      </c>
      <c r="B33" s="4">
        <v>2</v>
      </c>
      <c r="C33" s="119">
        <f t="shared" si="0"/>
        <v>3.225806451612903</v>
      </c>
      <c r="D33" s="119">
        <f t="shared" si="1"/>
        <v>1.7079419299743808</v>
      </c>
      <c r="E33" s="119">
        <f t="shared" si="2"/>
        <v>0</v>
      </c>
      <c r="F33" s="119">
        <f t="shared" si="3"/>
        <v>0</v>
      </c>
      <c r="G33" s="124">
        <f t="shared" si="4"/>
        <v>0</v>
      </c>
      <c r="H33" t="s">
        <v>256</v>
      </c>
      <c r="I33" t="s">
        <v>603</v>
      </c>
      <c r="J33">
        <v>0</v>
      </c>
      <c r="K33">
        <v>0</v>
      </c>
      <c r="L33">
        <v>62</v>
      </c>
      <c r="M33">
        <v>1</v>
      </c>
      <c r="N33">
        <v>1</v>
      </c>
      <c r="O33">
        <v>1171</v>
      </c>
    </row>
    <row r="34" spans="1:15" ht="12.75">
      <c r="A34" s="11" t="s">
        <v>554</v>
      </c>
      <c r="B34" s="4">
        <v>39</v>
      </c>
      <c r="C34" s="119">
        <f t="shared" si="0"/>
        <v>3.217821782178218</v>
      </c>
      <c r="D34" s="119">
        <f t="shared" si="1"/>
        <v>1.6612710853637758</v>
      </c>
      <c r="E34" s="119">
        <f t="shared" si="2"/>
        <v>3.6989897382865324</v>
      </c>
      <c r="F34" s="119">
        <f t="shared" si="3"/>
        <v>1.149532195590584</v>
      </c>
      <c r="G34" s="124">
        <f t="shared" si="4"/>
        <v>34.21052631578947</v>
      </c>
      <c r="H34" t="s">
        <v>107</v>
      </c>
      <c r="I34" t="s">
        <v>601</v>
      </c>
      <c r="J34">
        <v>465</v>
      </c>
      <c r="K34">
        <v>13</v>
      </c>
      <c r="L34">
        <v>1212</v>
      </c>
      <c r="M34">
        <v>12571</v>
      </c>
      <c r="N34">
        <v>38</v>
      </c>
      <c r="O34">
        <v>23476</v>
      </c>
    </row>
    <row r="35" spans="1:15" ht="12.75">
      <c r="A35" s="11" t="s">
        <v>623</v>
      </c>
      <c r="B35" s="4">
        <v>194</v>
      </c>
      <c r="C35" s="119">
        <f t="shared" si="0"/>
        <v>3.209263854425145</v>
      </c>
      <c r="D35" s="119">
        <f t="shared" si="1"/>
        <v>1.5429889445637477</v>
      </c>
      <c r="E35" s="119">
        <f t="shared" si="2"/>
        <v>3.386805481780516</v>
      </c>
      <c r="F35" s="119">
        <f t="shared" si="3"/>
        <v>1.0553216050187226</v>
      </c>
      <c r="G35" s="124">
        <f t="shared" si="4"/>
        <v>32.075471698113205</v>
      </c>
      <c r="H35" t="s">
        <v>245</v>
      </c>
      <c r="I35" t="s">
        <v>601</v>
      </c>
      <c r="J35">
        <v>1594</v>
      </c>
      <c r="K35">
        <v>17</v>
      </c>
      <c r="L35">
        <v>6045</v>
      </c>
      <c r="M35">
        <v>47065</v>
      </c>
      <c r="N35">
        <v>53</v>
      </c>
      <c r="O35">
        <v>125730</v>
      </c>
    </row>
    <row r="36" spans="1:15" ht="12.75">
      <c r="A36" s="11" t="s">
        <v>486</v>
      </c>
      <c r="B36" s="4">
        <v>67</v>
      </c>
      <c r="C36" s="119">
        <f t="shared" si="0"/>
        <v>3.2072762087123023</v>
      </c>
      <c r="D36" s="119">
        <f t="shared" si="1"/>
        <v>1.5877153487049456</v>
      </c>
      <c r="E36" s="119">
        <f t="shared" si="2"/>
        <v>2.8840235645827836</v>
      </c>
      <c r="F36" s="119">
        <f t="shared" si="3"/>
        <v>0.8992127203602143</v>
      </c>
      <c r="G36" s="124">
        <f t="shared" si="4"/>
        <v>32.25806451612903</v>
      </c>
      <c r="H36" t="s">
        <v>245</v>
      </c>
      <c r="I36" t="s">
        <v>601</v>
      </c>
      <c r="J36">
        <v>328</v>
      </c>
      <c r="K36">
        <v>10</v>
      </c>
      <c r="L36">
        <v>2089</v>
      </c>
      <c r="M36">
        <v>11373</v>
      </c>
      <c r="N36">
        <v>31</v>
      </c>
      <c r="O36">
        <v>42199</v>
      </c>
    </row>
    <row r="37" spans="1:15" ht="12.75">
      <c r="A37" s="11" t="s">
        <v>467</v>
      </c>
      <c r="B37" s="4">
        <v>64</v>
      </c>
      <c r="C37" s="119">
        <f t="shared" si="0"/>
        <v>3.1777557100297913</v>
      </c>
      <c r="D37" s="119">
        <f t="shared" si="1"/>
        <v>1.619556140395273</v>
      </c>
      <c r="E37" s="119">
        <f t="shared" si="2"/>
        <v>3.7363372741467766</v>
      </c>
      <c r="F37" s="119">
        <f t="shared" si="3"/>
        <v>1.1757786359580638</v>
      </c>
      <c r="G37" s="124">
        <f t="shared" si="4"/>
        <v>32.55813953488372</v>
      </c>
      <c r="H37" t="s">
        <v>240</v>
      </c>
      <c r="I37" t="s">
        <v>593</v>
      </c>
      <c r="J37">
        <v>670</v>
      </c>
      <c r="K37">
        <v>14</v>
      </c>
      <c r="L37">
        <v>2014</v>
      </c>
      <c r="M37">
        <v>17932</v>
      </c>
      <c r="N37">
        <v>43</v>
      </c>
      <c r="O37">
        <v>39517</v>
      </c>
    </row>
    <row r="38" spans="1:15" ht="12.75">
      <c r="A38" s="11" t="s">
        <v>582</v>
      </c>
      <c r="B38" s="4">
        <v>1</v>
      </c>
      <c r="C38" s="119">
        <f t="shared" si="0"/>
        <v>3.125</v>
      </c>
      <c r="D38" s="119">
        <f t="shared" si="1"/>
        <v>0.15299877600979192</v>
      </c>
      <c r="E38" s="119">
        <f t="shared" si="2"/>
        <v>0</v>
      </c>
      <c r="F38" s="119">
        <f t="shared" si="3"/>
        <v>0</v>
      </c>
      <c r="G38" s="124">
        <f t="shared" si="4"/>
        <v>0</v>
      </c>
      <c r="H38" t="s">
        <v>251</v>
      </c>
      <c r="I38" t="s">
        <v>603</v>
      </c>
      <c r="J38">
        <v>0</v>
      </c>
      <c r="K38">
        <v>0</v>
      </c>
      <c r="L38">
        <v>32</v>
      </c>
      <c r="M38">
        <v>87</v>
      </c>
      <c r="N38">
        <v>6</v>
      </c>
      <c r="O38">
        <v>6536</v>
      </c>
    </row>
    <row r="39" spans="1:15" ht="12.75">
      <c r="A39" s="11" t="s">
        <v>625</v>
      </c>
      <c r="B39" s="4">
        <v>134</v>
      </c>
      <c r="C39" s="119">
        <f t="shared" si="0"/>
        <v>3.1191806331471135</v>
      </c>
      <c r="D39" s="119">
        <f t="shared" si="1"/>
        <v>1.3867041973673317</v>
      </c>
      <c r="E39" s="119">
        <f t="shared" si="2"/>
        <v>3.6727930099427537</v>
      </c>
      <c r="F39" s="119">
        <f t="shared" si="3"/>
        <v>1.1774864754264232</v>
      </c>
      <c r="G39" s="124">
        <f t="shared" si="4"/>
        <v>39.583333333333336</v>
      </c>
      <c r="H39" t="s">
        <v>238</v>
      </c>
      <c r="I39" t="s">
        <v>601</v>
      </c>
      <c r="J39">
        <v>1219</v>
      </c>
      <c r="K39">
        <v>19</v>
      </c>
      <c r="L39">
        <v>4296</v>
      </c>
      <c r="M39">
        <v>33190</v>
      </c>
      <c r="N39">
        <v>48</v>
      </c>
      <c r="O39">
        <v>96632</v>
      </c>
    </row>
    <row r="40" spans="1:15" ht="12.75">
      <c r="A40" s="11" t="s">
        <v>462</v>
      </c>
      <c r="B40" s="4">
        <v>73</v>
      </c>
      <c r="C40" s="119">
        <f t="shared" si="0"/>
        <v>3.102422439439014</v>
      </c>
      <c r="D40" s="119">
        <f t="shared" si="1"/>
        <v>1.5272286031088516</v>
      </c>
      <c r="E40" s="119">
        <f t="shared" si="2"/>
        <v>2.556125451946523</v>
      </c>
      <c r="F40" s="119">
        <f t="shared" si="3"/>
        <v>0.8239127655383793</v>
      </c>
      <c r="G40" s="124">
        <f t="shared" si="4"/>
        <v>31.25</v>
      </c>
      <c r="H40" t="s">
        <v>242</v>
      </c>
      <c r="I40" t="s">
        <v>593</v>
      </c>
      <c r="J40">
        <v>304</v>
      </c>
      <c r="K40">
        <v>10</v>
      </c>
      <c r="L40">
        <v>2353</v>
      </c>
      <c r="M40">
        <v>11893</v>
      </c>
      <c r="N40">
        <v>32</v>
      </c>
      <c r="O40">
        <v>47799</v>
      </c>
    </row>
    <row r="41" spans="1:15" ht="12.75">
      <c r="A41" s="11" t="s">
        <v>559</v>
      </c>
      <c r="B41" s="115">
        <v>17</v>
      </c>
      <c r="C41" s="119">
        <f t="shared" si="0"/>
        <v>3.0852994555353903</v>
      </c>
      <c r="D41" s="119">
        <f t="shared" si="1"/>
        <v>0.8812399564563786</v>
      </c>
      <c r="E41" s="119">
        <f t="shared" si="2"/>
        <v>2.093683463449255</v>
      </c>
      <c r="F41" s="119">
        <f t="shared" si="3"/>
        <v>0.6785997578591408</v>
      </c>
      <c r="G41" s="123">
        <f t="shared" si="4"/>
        <v>23.80952380952381</v>
      </c>
      <c r="H41" t="s">
        <v>257</v>
      </c>
      <c r="I41" t="s">
        <v>601</v>
      </c>
      <c r="J41">
        <v>59</v>
      </c>
      <c r="K41">
        <v>5</v>
      </c>
      <c r="L41">
        <v>551</v>
      </c>
      <c r="M41">
        <v>2818</v>
      </c>
      <c r="N41">
        <v>21</v>
      </c>
      <c r="O41">
        <v>19291</v>
      </c>
    </row>
    <row r="42" spans="1:15" ht="12.75">
      <c r="A42" s="11" t="s">
        <v>484</v>
      </c>
      <c r="B42" s="4">
        <v>35</v>
      </c>
      <c r="C42" s="119">
        <f t="shared" si="0"/>
        <v>3.0809859154929575</v>
      </c>
      <c r="D42" s="119">
        <f t="shared" si="1"/>
        <v>1.2003978461432931</v>
      </c>
      <c r="E42" s="119">
        <f t="shared" si="2"/>
        <v>3.6204214396832133</v>
      </c>
      <c r="F42" s="119">
        <f t="shared" si="3"/>
        <v>1.1750853587086088</v>
      </c>
      <c r="G42" s="124">
        <f t="shared" si="4"/>
        <v>25</v>
      </c>
      <c r="H42" t="s">
        <v>106</v>
      </c>
      <c r="I42" t="s">
        <v>593</v>
      </c>
      <c r="J42">
        <v>256</v>
      </c>
      <c r="K42">
        <v>8</v>
      </c>
      <c r="L42">
        <v>1136</v>
      </c>
      <c r="M42">
        <v>7071</v>
      </c>
      <c r="N42">
        <v>32</v>
      </c>
      <c r="O42">
        <v>29157</v>
      </c>
    </row>
    <row r="43" spans="1:15" ht="12.75">
      <c r="A43" s="13" t="s">
        <v>577</v>
      </c>
      <c r="B43" s="8">
        <v>8</v>
      </c>
      <c r="C43" s="120">
        <f t="shared" si="0"/>
        <v>3.0303030303030303</v>
      </c>
      <c r="D43" s="120">
        <f t="shared" si="1"/>
        <v>1.0153572788424927</v>
      </c>
      <c r="E43" s="120">
        <f t="shared" si="2"/>
        <v>3.568242640499554</v>
      </c>
      <c r="F43" s="120">
        <f t="shared" si="3"/>
        <v>1.1775200713648528</v>
      </c>
      <c r="G43" s="125">
        <f t="shared" si="4"/>
        <v>21.428571428571427</v>
      </c>
      <c r="H43" t="s">
        <v>109</v>
      </c>
      <c r="I43" t="s">
        <v>592</v>
      </c>
      <c r="J43">
        <v>40</v>
      </c>
      <c r="K43">
        <v>3</v>
      </c>
      <c r="L43">
        <v>264</v>
      </c>
      <c r="M43">
        <v>1121</v>
      </c>
      <c r="N43">
        <v>14</v>
      </c>
      <c r="O43">
        <v>7879</v>
      </c>
    </row>
    <row r="44" spans="1:15" ht="12.75">
      <c r="A44" s="15" t="s">
        <v>613</v>
      </c>
      <c r="B44" s="16">
        <v>3139</v>
      </c>
      <c r="C44" s="121">
        <f t="shared" si="0"/>
        <v>1.6453592900686134</v>
      </c>
      <c r="D44" s="121">
        <f t="shared" si="1"/>
        <v>0.582868313726131</v>
      </c>
      <c r="E44" s="121"/>
      <c r="F44" s="121"/>
      <c r="G44" s="17"/>
      <c r="J44">
        <v>19554</v>
      </c>
      <c r="K44">
        <v>42</v>
      </c>
      <c r="L44">
        <v>190779</v>
      </c>
      <c r="O44">
        <v>5385436</v>
      </c>
    </row>
  </sheetData>
  <mergeCells count="1">
    <mergeCell ref="B3:D3"/>
  </mergeCells>
  <printOptions/>
  <pageMargins left="0.75" right="0.75" top="1" bottom="1" header="0" footer="0"/>
  <pageSetup fitToHeight="1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2" sqref="B2"/>
    </sheetView>
  </sheetViews>
  <sheetFormatPr defaultColWidth="11.421875" defaultRowHeight="12.75"/>
  <cols>
    <col min="1" max="1" width="3.00390625" style="59" bestFit="1" customWidth="1"/>
    <col min="2" max="2" width="36.57421875" style="0" customWidth="1"/>
    <col min="3" max="3" width="8.28125" style="59" bestFit="1" customWidth="1"/>
    <col min="4" max="4" width="3.00390625" style="59" bestFit="1" customWidth="1"/>
    <col min="5" max="5" width="36.57421875" style="0" customWidth="1"/>
    <col min="6" max="6" width="9.00390625" style="2" bestFit="1" customWidth="1"/>
  </cols>
  <sheetData>
    <row r="1" ht="12.75">
      <c r="B1" t="s">
        <v>67</v>
      </c>
    </row>
    <row r="3" ht="12.75">
      <c r="B3" t="s">
        <v>62</v>
      </c>
    </row>
    <row r="5" spans="1:6" ht="12.75">
      <c r="A5" s="113" t="s">
        <v>60</v>
      </c>
      <c r="B5" s="18" t="s">
        <v>61</v>
      </c>
      <c r="C5" s="105" t="s">
        <v>103</v>
      </c>
      <c r="D5" s="113" t="s">
        <v>60</v>
      </c>
      <c r="E5" s="18" t="s">
        <v>68</v>
      </c>
      <c r="F5" s="98" t="s">
        <v>610</v>
      </c>
    </row>
    <row r="6" spans="1:6" ht="12.75">
      <c r="A6" s="129">
        <v>1</v>
      </c>
      <c r="B6" s="109" t="s">
        <v>621</v>
      </c>
      <c r="C6" s="114">
        <v>111</v>
      </c>
      <c r="D6" s="129">
        <v>1</v>
      </c>
      <c r="E6" s="109" t="s">
        <v>589</v>
      </c>
      <c r="F6" s="112">
        <v>7.526881720430108</v>
      </c>
    </row>
    <row r="7" spans="1:6" ht="12.75">
      <c r="A7" s="127">
        <v>2</v>
      </c>
      <c r="B7" s="4" t="s">
        <v>548</v>
      </c>
      <c r="C7" s="57">
        <v>48</v>
      </c>
      <c r="D7" s="127">
        <v>2</v>
      </c>
      <c r="E7" s="4" t="s">
        <v>548</v>
      </c>
      <c r="F7" s="12">
        <v>6.114649681528663</v>
      </c>
    </row>
    <row r="8" spans="1:6" ht="12.75">
      <c r="A8" s="127">
        <v>3</v>
      </c>
      <c r="B8" s="4" t="s">
        <v>628</v>
      </c>
      <c r="C8" s="57">
        <v>31</v>
      </c>
      <c r="D8" s="127">
        <v>3</v>
      </c>
      <c r="E8" s="4" t="s">
        <v>298</v>
      </c>
      <c r="F8" s="12">
        <v>4.005722460658083</v>
      </c>
    </row>
    <row r="9" spans="1:6" ht="12.75">
      <c r="A9" s="127">
        <v>4</v>
      </c>
      <c r="B9" s="4" t="s">
        <v>622</v>
      </c>
      <c r="C9" s="57">
        <v>31</v>
      </c>
      <c r="D9" s="127">
        <v>4</v>
      </c>
      <c r="E9" s="4" t="s">
        <v>556</v>
      </c>
      <c r="F9" s="12">
        <v>3.9274924471299095</v>
      </c>
    </row>
    <row r="10" spans="1:6" ht="12.75">
      <c r="A10" s="127">
        <v>5</v>
      </c>
      <c r="B10" s="4" t="s">
        <v>298</v>
      </c>
      <c r="C10" s="57">
        <v>28</v>
      </c>
      <c r="D10" s="127">
        <v>5</v>
      </c>
      <c r="E10" s="4" t="s">
        <v>563</v>
      </c>
      <c r="F10" s="12">
        <v>3.75</v>
      </c>
    </row>
    <row r="11" spans="1:6" ht="12.75">
      <c r="A11" s="127">
        <v>6</v>
      </c>
      <c r="B11" s="4" t="s">
        <v>546</v>
      </c>
      <c r="C11" s="57">
        <v>27</v>
      </c>
      <c r="D11" s="127">
        <v>6</v>
      </c>
      <c r="E11" s="4" t="s">
        <v>577</v>
      </c>
      <c r="F11" s="12">
        <v>3.0303030303030303</v>
      </c>
    </row>
    <row r="12" spans="1:6" ht="12.75">
      <c r="A12" s="127">
        <v>7</v>
      </c>
      <c r="B12" s="4" t="s">
        <v>556</v>
      </c>
      <c r="C12" s="57">
        <v>26</v>
      </c>
      <c r="D12" s="127">
        <v>7</v>
      </c>
      <c r="E12" s="4" t="s">
        <v>574</v>
      </c>
      <c r="F12" s="12">
        <v>2.6022304832713754</v>
      </c>
    </row>
    <row r="13" spans="1:6" ht="12.75">
      <c r="A13" s="127">
        <v>8</v>
      </c>
      <c r="B13" s="4" t="s">
        <v>629</v>
      </c>
      <c r="C13" s="57">
        <v>25</v>
      </c>
      <c r="D13" s="127">
        <v>8</v>
      </c>
      <c r="E13" s="4" t="s">
        <v>546</v>
      </c>
      <c r="F13" s="12">
        <v>2.5911708253358925</v>
      </c>
    </row>
    <row r="14" spans="1:6" ht="12.75">
      <c r="A14" s="127">
        <v>9</v>
      </c>
      <c r="B14" s="4" t="s">
        <v>466</v>
      </c>
      <c r="C14" s="57">
        <v>24</v>
      </c>
      <c r="D14" s="127">
        <v>9</v>
      </c>
      <c r="E14" s="4" t="s">
        <v>621</v>
      </c>
      <c r="F14" s="12">
        <v>2.364217252396166</v>
      </c>
    </row>
    <row r="15" spans="1:6" ht="12.75">
      <c r="A15" s="128">
        <v>10</v>
      </c>
      <c r="B15" s="8" t="s">
        <v>545</v>
      </c>
      <c r="C15" s="61">
        <v>21</v>
      </c>
      <c r="D15" s="128">
        <v>10</v>
      </c>
      <c r="E15" s="8" t="s">
        <v>545</v>
      </c>
      <c r="F15" s="14">
        <v>2.0408163265306123</v>
      </c>
    </row>
    <row r="17" ht="12.75">
      <c r="B17" t="s">
        <v>63</v>
      </c>
    </row>
    <row r="19" spans="1:6" ht="12.75">
      <c r="A19" s="113" t="s">
        <v>60</v>
      </c>
      <c r="B19" s="18" t="s">
        <v>61</v>
      </c>
      <c r="C19" s="105" t="s">
        <v>103</v>
      </c>
      <c r="D19" s="113" t="s">
        <v>60</v>
      </c>
      <c r="E19" s="18" t="s">
        <v>68</v>
      </c>
      <c r="F19" s="98" t="s">
        <v>610</v>
      </c>
    </row>
    <row r="20" spans="1:6" ht="12.75">
      <c r="A20" s="129">
        <v>1</v>
      </c>
      <c r="B20" s="109" t="s">
        <v>623</v>
      </c>
      <c r="C20" s="114">
        <v>194</v>
      </c>
      <c r="D20" s="129">
        <v>1</v>
      </c>
      <c r="E20" s="109" t="s">
        <v>585</v>
      </c>
      <c r="F20" s="112">
        <v>7.142857142857143</v>
      </c>
    </row>
    <row r="21" spans="1:6" ht="12.75">
      <c r="A21" s="127">
        <v>2</v>
      </c>
      <c r="B21" s="4" t="s">
        <v>631</v>
      </c>
      <c r="C21" s="57">
        <v>164</v>
      </c>
      <c r="D21" s="127">
        <v>2</v>
      </c>
      <c r="E21" s="4" t="s">
        <v>461</v>
      </c>
      <c r="F21" s="12">
        <v>5.318527177089422</v>
      </c>
    </row>
    <row r="22" spans="1:6" ht="12.75">
      <c r="A22" s="127">
        <v>3</v>
      </c>
      <c r="B22" s="4" t="s">
        <v>618</v>
      </c>
      <c r="C22" s="57">
        <v>145</v>
      </c>
      <c r="D22" s="127">
        <v>3</v>
      </c>
      <c r="E22" s="4" t="s">
        <v>287</v>
      </c>
      <c r="F22" s="12">
        <v>4.64632454923717</v>
      </c>
    </row>
    <row r="23" spans="1:6" ht="12.75">
      <c r="A23" s="127">
        <v>4</v>
      </c>
      <c r="B23" s="4" t="s">
        <v>96</v>
      </c>
      <c r="C23" s="57">
        <v>136</v>
      </c>
      <c r="D23" s="127">
        <v>4</v>
      </c>
      <c r="E23" s="4" t="s">
        <v>560</v>
      </c>
      <c r="F23" s="12">
        <v>4.257528556593977</v>
      </c>
    </row>
    <row r="24" spans="1:6" ht="12.75">
      <c r="A24" s="127">
        <v>5</v>
      </c>
      <c r="B24" s="4" t="s">
        <v>286</v>
      </c>
      <c r="C24" s="57">
        <v>113</v>
      </c>
      <c r="D24" s="127">
        <v>5</v>
      </c>
      <c r="E24" s="4" t="s">
        <v>96</v>
      </c>
      <c r="F24" s="12">
        <v>3.76626973137635</v>
      </c>
    </row>
    <row r="25" spans="1:6" ht="12.75">
      <c r="A25" s="127">
        <v>6</v>
      </c>
      <c r="B25" s="4" t="s">
        <v>627</v>
      </c>
      <c r="C25" s="57">
        <v>100</v>
      </c>
      <c r="D25" s="127">
        <v>6</v>
      </c>
      <c r="E25" s="4" t="s">
        <v>547</v>
      </c>
      <c r="F25" s="12">
        <v>3.534136546184739</v>
      </c>
    </row>
    <row r="26" spans="1:6" ht="12.75">
      <c r="A26" s="127">
        <v>7</v>
      </c>
      <c r="B26" s="4" t="s">
        <v>459</v>
      </c>
      <c r="C26" s="57">
        <v>96</v>
      </c>
      <c r="D26" s="127">
        <v>7</v>
      </c>
      <c r="E26" s="4" t="s">
        <v>554</v>
      </c>
      <c r="F26" s="12">
        <v>3.217821782178218</v>
      </c>
    </row>
    <row r="27" spans="1:6" ht="12.75">
      <c r="A27" s="127">
        <v>8</v>
      </c>
      <c r="B27" s="4" t="s">
        <v>461</v>
      </c>
      <c r="C27" s="57">
        <v>91</v>
      </c>
      <c r="D27" s="127">
        <v>8</v>
      </c>
      <c r="E27" s="4" t="s">
        <v>623</v>
      </c>
      <c r="F27" s="12">
        <v>3.209263854425145</v>
      </c>
    </row>
    <row r="28" spans="1:6" ht="12.75">
      <c r="A28" s="127">
        <v>9</v>
      </c>
      <c r="B28" s="4" t="s">
        <v>617</v>
      </c>
      <c r="C28" s="57">
        <v>89</v>
      </c>
      <c r="D28" s="127">
        <v>9</v>
      </c>
      <c r="E28" s="4" t="s">
        <v>486</v>
      </c>
      <c r="F28" s="12">
        <v>3.2072762087123023</v>
      </c>
    </row>
    <row r="29" spans="1:6" ht="12.75">
      <c r="A29" s="128">
        <v>10</v>
      </c>
      <c r="B29" s="8" t="s">
        <v>620</v>
      </c>
      <c r="C29" s="61">
        <v>84</v>
      </c>
      <c r="D29" s="128">
        <v>10</v>
      </c>
      <c r="E29" s="8" t="s">
        <v>559</v>
      </c>
      <c r="F29" s="14">
        <v>3.0852994555353903</v>
      </c>
    </row>
    <row r="30" spans="1:6" ht="12.75">
      <c r="A30" s="106"/>
      <c r="B30" s="28"/>
      <c r="C30" s="106"/>
      <c r="D30" s="106"/>
      <c r="E30" s="28"/>
      <c r="F30" s="26"/>
    </row>
    <row r="31" ht="12.75">
      <c r="B31" t="s">
        <v>64</v>
      </c>
    </row>
    <row r="33" spans="1:6" ht="12.75">
      <c r="A33" s="113" t="s">
        <v>60</v>
      </c>
      <c r="B33" s="18" t="s">
        <v>61</v>
      </c>
      <c r="C33" s="105" t="s">
        <v>103</v>
      </c>
      <c r="D33" s="113" t="s">
        <v>60</v>
      </c>
      <c r="E33" s="18" t="s">
        <v>68</v>
      </c>
      <c r="F33" s="98" t="s">
        <v>610</v>
      </c>
    </row>
    <row r="34" spans="1:6" ht="12.75">
      <c r="A34" s="129">
        <v>1</v>
      </c>
      <c r="B34" s="109" t="s">
        <v>633</v>
      </c>
      <c r="C34" s="114">
        <v>48</v>
      </c>
      <c r="D34" s="129">
        <v>1</v>
      </c>
      <c r="E34" s="109" t="s">
        <v>569</v>
      </c>
      <c r="F34" s="112">
        <v>3.65296803652968</v>
      </c>
    </row>
    <row r="35" spans="1:6" ht="12.75">
      <c r="A35" s="127">
        <v>2</v>
      </c>
      <c r="B35" s="4" t="s">
        <v>550</v>
      </c>
      <c r="C35" s="57">
        <v>38</v>
      </c>
      <c r="D35" s="127">
        <v>2</v>
      </c>
      <c r="E35" s="4" t="s">
        <v>590</v>
      </c>
      <c r="F35" s="12">
        <v>3.225806451612903</v>
      </c>
    </row>
    <row r="36" spans="1:6" ht="12.75">
      <c r="A36" s="127">
        <v>3</v>
      </c>
      <c r="B36" s="4" t="s">
        <v>557</v>
      </c>
      <c r="C36" s="57">
        <v>27</v>
      </c>
      <c r="D36" s="127">
        <v>3</v>
      </c>
      <c r="E36" s="4" t="s">
        <v>582</v>
      </c>
      <c r="F36" s="12">
        <v>3.125</v>
      </c>
    </row>
    <row r="37" spans="1:6" ht="12.75">
      <c r="A37" s="127">
        <v>4</v>
      </c>
      <c r="B37" s="4" t="s">
        <v>558</v>
      </c>
      <c r="C37" s="57">
        <v>27</v>
      </c>
      <c r="D37" s="127">
        <v>4</v>
      </c>
      <c r="E37" s="4" t="s">
        <v>557</v>
      </c>
      <c r="F37" s="12">
        <v>2.9966703662597114</v>
      </c>
    </row>
    <row r="38" spans="1:6" ht="12.75">
      <c r="A38" s="127">
        <v>5</v>
      </c>
      <c r="B38" s="4" t="s">
        <v>569</v>
      </c>
      <c r="C38" s="57">
        <v>16</v>
      </c>
      <c r="D38" s="127">
        <v>5</v>
      </c>
      <c r="E38" s="4" t="s">
        <v>581</v>
      </c>
      <c r="F38" s="12">
        <v>2.93040293040293</v>
      </c>
    </row>
    <row r="39" spans="1:6" ht="12.75">
      <c r="A39" s="127">
        <v>6</v>
      </c>
      <c r="B39" s="4" t="s">
        <v>552</v>
      </c>
      <c r="C39" s="57">
        <v>16</v>
      </c>
      <c r="D39" s="127">
        <v>6</v>
      </c>
      <c r="E39" s="4" t="s">
        <v>558</v>
      </c>
      <c r="F39" s="12">
        <v>2.9094827586206895</v>
      </c>
    </row>
    <row r="40" spans="1:6" ht="12.75">
      <c r="A40" s="127">
        <v>7</v>
      </c>
      <c r="B40" s="4" t="s">
        <v>288</v>
      </c>
      <c r="C40" s="57">
        <v>15</v>
      </c>
      <c r="D40" s="127">
        <v>7</v>
      </c>
      <c r="E40" s="4" t="s">
        <v>550</v>
      </c>
      <c r="F40" s="12">
        <v>2.790014684287812</v>
      </c>
    </row>
    <row r="41" spans="1:6" ht="12.75">
      <c r="A41" s="127">
        <v>8</v>
      </c>
      <c r="B41" s="4" t="s">
        <v>564</v>
      </c>
      <c r="C41" s="57">
        <v>9</v>
      </c>
      <c r="D41" s="127">
        <v>8</v>
      </c>
      <c r="E41" s="4" t="s">
        <v>584</v>
      </c>
      <c r="F41" s="12">
        <v>2.4630541871921183</v>
      </c>
    </row>
    <row r="42" spans="1:6" ht="12.75">
      <c r="A42" s="127">
        <v>9</v>
      </c>
      <c r="B42" s="4" t="s">
        <v>553</v>
      </c>
      <c r="C42" s="57">
        <v>9</v>
      </c>
      <c r="D42" s="127">
        <v>9</v>
      </c>
      <c r="E42" s="4" t="s">
        <v>564</v>
      </c>
      <c r="F42" s="12">
        <v>2.272727272727273</v>
      </c>
    </row>
    <row r="43" spans="1:6" ht="12.75">
      <c r="A43" s="128">
        <v>10</v>
      </c>
      <c r="B43" s="8" t="s">
        <v>581</v>
      </c>
      <c r="C43" s="61">
        <v>8</v>
      </c>
      <c r="D43" s="128">
        <v>10</v>
      </c>
      <c r="E43" s="8" t="s">
        <v>583</v>
      </c>
      <c r="F43" s="14">
        <v>2.242152466367713</v>
      </c>
    </row>
    <row r="45" ht="12.75">
      <c r="B45" t="s">
        <v>65</v>
      </c>
    </row>
    <row r="47" spans="1:6" ht="12.75">
      <c r="A47" s="113" t="s">
        <v>60</v>
      </c>
      <c r="B47" s="18" t="s">
        <v>61</v>
      </c>
      <c r="C47" s="105" t="s">
        <v>103</v>
      </c>
      <c r="D47" s="113" t="s">
        <v>60</v>
      </c>
      <c r="E47" s="18" t="s">
        <v>68</v>
      </c>
      <c r="F47" s="98" t="s">
        <v>610</v>
      </c>
    </row>
    <row r="48" spans="1:6" ht="12.75">
      <c r="A48" s="129">
        <v>1</v>
      </c>
      <c r="B48" s="109" t="s">
        <v>570</v>
      </c>
      <c r="C48" s="114">
        <v>28</v>
      </c>
      <c r="D48" s="129">
        <v>1</v>
      </c>
      <c r="E48" s="109" t="s">
        <v>588</v>
      </c>
      <c r="F48" s="112">
        <v>5.714285714285714</v>
      </c>
    </row>
    <row r="49" spans="1:6" ht="12.75">
      <c r="A49" s="127">
        <v>2</v>
      </c>
      <c r="B49" s="4" t="s">
        <v>567</v>
      </c>
      <c r="C49" s="57">
        <v>11</v>
      </c>
      <c r="D49" s="127">
        <v>2</v>
      </c>
      <c r="E49" s="4" t="s">
        <v>570</v>
      </c>
      <c r="F49" s="12">
        <v>4.052098408104197</v>
      </c>
    </row>
    <row r="50" spans="1:6" ht="12.75">
      <c r="A50" s="127">
        <v>3</v>
      </c>
      <c r="B50" s="4" t="s">
        <v>561</v>
      </c>
      <c r="C50" s="57">
        <v>8</v>
      </c>
      <c r="D50" s="127">
        <v>3</v>
      </c>
      <c r="E50" s="4" t="s">
        <v>578</v>
      </c>
      <c r="F50" s="12">
        <v>1.9230769230769231</v>
      </c>
    </row>
    <row r="51" spans="1:6" ht="12.75">
      <c r="A51" s="127">
        <v>4</v>
      </c>
      <c r="B51" s="4" t="s">
        <v>565</v>
      </c>
      <c r="C51" s="57">
        <v>8</v>
      </c>
      <c r="D51" s="127">
        <v>4</v>
      </c>
      <c r="E51" s="4" t="s">
        <v>561</v>
      </c>
      <c r="F51" s="12">
        <v>1.6</v>
      </c>
    </row>
    <row r="52" spans="1:6" ht="12.75">
      <c r="A52" s="127">
        <v>5</v>
      </c>
      <c r="B52" s="4" t="s">
        <v>555</v>
      </c>
      <c r="C52" s="57">
        <v>7</v>
      </c>
      <c r="D52" s="127">
        <v>5</v>
      </c>
      <c r="E52" s="4" t="s">
        <v>587</v>
      </c>
      <c r="F52" s="12">
        <v>1.5748031496062993</v>
      </c>
    </row>
    <row r="53" spans="1:6" ht="12.75">
      <c r="A53" s="127">
        <v>6</v>
      </c>
      <c r="B53" s="4" t="s">
        <v>578</v>
      </c>
      <c r="C53" s="57">
        <v>5</v>
      </c>
      <c r="D53" s="127">
        <v>6</v>
      </c>
      <c r="E53" s="4" t="s">
        <v>572</v>
      </c>
      <c r="F53" s="12">
        <v>1.5228426395939085</v>
      </c>
    </row>
    <row r="54" spans="1:6" ht="12.75">
      <c r="A54" s="127">
        <v>7</v>
      </c>
      <c r="B54" s="4" t="s">
        <v>568</v>
      </c>
      <c r="C54" s="57">
        <v>5</v>
      </c>
      <c r="D54" s="127">
        <v>7</v>
      </c>
      <c r="E54" s="4" t="s">
        <v>586</v>
      </c>
      <c r="F54" s="12">
        <v>1.5151515151515151</v>
      </c>
    </row>
    <row r="55" spans="1:6" ht="12.75">
      <c r="A55" s="127">
        <v>8</v>
      </c>
      <c r="B55" s="4" t="s">
        <v>580</v>
      </c>
      <c r="C55" s="57">
        <v>5</v>
      </c>
      <c r="D55" s="127">
        <v>8</v>
      </c>
      <c r="E55" s="4" t="s">
        <v>567</v>
      </c>
      <c r="F55" s="12">
        <v>1.4884979702300405</v>
      </c>
    </row>
    <row r="56" spans="1:6" ht="12.75">
      <c r="A56" s="127">
        <v>9</v>
      </c>
      <c r="B56" s="4" t="s">
        <v>572</v>
      </c>
      <c r="C56" s="57">
        <v>3</v>
      </c>
      <c r="D56" s="127">
        <v>9</v>
      </c>
      <c r="E56" s="4" t="s">
        <v>565</v>
      </c>
      <c r="F56" s="12">
        <v>1.3745704467353952</v>
      </c>
    </row>
    <row r="57" spans="1:6" ht="12.75">
      <c r="A57" s="128">
        <v>10</v>
      </c>
      <c r="B57" s="8" t="s">
        <v>579</v>
      </c>
      <c r="C57" s="61">
        <v>3</v>
      </c>
      <c r="D57" s="128">
        <v>10</v>
      </c>
      <c r="E57" s="8" t="s">
        <v>566</v>
      </c>
      <c r="F57" s="14">
        <v>1.2820512820512822</v>
      </c>
    </row>
    <row r="59" ht="12.75">
      <c r="B59" t="s">
        <v>66</v>
      </c>
    </row>
    <row r="61" spans="1:6" ht="12.75">
      <c r="A61" s="113" t="s">
        <v>60</v>
      </c>
      <c r="B61" s="18" t="s">
        <v>61</v>
      </c>
      <c r="C61" s="105" t="s">
        <v>103</v>
      </c>
      <c r="D61" s="113" t="s">
        <v>60</v>
      </c>
      <c r="E61" s="18" t="s">
        <v>68</v>
      </c>
      <c r="F61" s="98" t="s">
        <v>610</v>
      </c>
    </row>
    <row r="62" spans="1:6" ht="12.75">
      <c r="A62" s="129">
        <v>1</v>
      </c>
      <c r="B62" s="109" t="s">
        <v>619</v>
      </c>
      <c r="C62" s="114">
        <v>174</v>
      </c>
      <c r="D62" s="129">
        <v>1</v>
      </c>
      <c r="E62" s="109" t="s">
        <v>576</v>
      </c>
      <c r="F62" s="112">
        <v>9.174311926605505</v>
      </c>
    </row>
    <row r="63" spans="1:6" ht="12.75">
      <c r="A63" s="127">
        <v>2</v>
      </c>
      <c r="B63" s="4" t="s">
        <v>625</v>
      </c>
      <c r="C63" s="57">
        <v>134</v>
      </c>
      <c r="D63" s="127">
        <v>2</v>
      </c>
      <c r="E63" s="4" t="s">
        <v>549</v>
      </c>
      <c r="F63" s="12">
        <v>7.792207792207792</v>
      </c>
    </row>
    <row r="64" spans="1:6" ht="12.75">
      <c r="A64" s="127">
        <v>3</v>
      </c>
      <c r="B64" s="4" t="s">
        <v>549</v>
      </c>
      <c r="C64" s="57">
        <v>108</v>
      </c>
      <c r="D64" s="127">
        <v>3</v>
      </c>
      <c r="E64" s="4" t="s">
        <v>571</v>
      </c>
      <c r="F64" s="12">
        <v>5.678233438485805</v>
      </c>
    </row>
    <row r="65" spans="1:6" ht="12.75">
      <c r="A65" s="127">
        <v>4</v>
      </c>
      <c r="B65" s="4" t="s">
        <v>632</v>
      </c>
      <c r="C65" s="57">
        <v>98</v>
      </c>
      <c r="D65" s="127">
        <v>4</v>
      </c>
      <c r="E65" s="4" t="s">
        <v>575</v>
      </c>
      <c r="F65" s="12">
        <v>5.2631578947368425</v>
      </c>
    </row>
    <row r="66" spans="1:6" ht="12.75">
      <c r="A66" s="127">
        <v>5</v>
      </c>
      <c r="B66" s="4" t="s">
        <v>485</v>
      </c>
      <c r="C66" s="57">
        <v>90</v>
      </c>
      <c r="D66" s="127">
        <v>5</v>
      </c>
      <c r="E66" s="4" t="s">
        <v>460</v>
      </c>
      <c r="F66" s="12">
        <v>5.230557467309016</v>
      </c>
    </row>
    <row r="67" spans="1:6" ht="12.75">
      <c r="A67" s="127">
        <v>6</v>
      </c>
      <c r="B67" s="4" t="s">
        <v>463</v>
      </c>
      <c r="C67" s="57">
        <v>86</v>
      </c>
      <c r="D67" s="127">
        <v>6</v>
      </c>
      <c r="E67" s="4" t="s">
        <v>632</v>
      </c>
      <c r="F67" s="12">
        <v>4.499540863177227</v>
      </c>
    </row>
    <row r="68" spans="1:6" ht="12.75">
      <c r="A68" s="127">
        <v>7</v>
      </c>
      <c r="B68" s="4" t="s">
        <v>460</v>
      </c>
      <c r="C68" s="57">
        <v>76</v>
      </c>
      <c r="D68" s="127">
        <v>7</v>
      </c>
      <c r="E68" s="4" t="s">
        <v>97</v>
      </c>
      <c r="F68" s="12">
        <v>4.284221525600836</v>
      </c>
    </row>
    <row r="69" spans="1:6" ht="12.75">
      <c r="A69" s="127">
        <v>8</v>
      </c>
      <c r="B69" s="4" t="s">
        <v>462</v>
      </c>
      <c r="C69" s="57">
        <v>73</v>
      </c>
      <c r="D69" s="127">
        <v>8</v>
      </c>
      <c r="E69" s="4" t="s">
        <v>485</v>
      </c>
      <c r="F69" s="12">
        <v>4.117108874656908</v>
      </c>
    </row>
    <row r="70" spans="1:6" ht="12.75">
      <c r="A70" s="127">
        <v>9</v>
      </c>
      <c r="B70" s="4" t="s">
        <v>464</v>
      </c>
      <c r="C70" s="57">
        <v>66</v>
      </c>
      <c r="D70" s="127">
        <v>9</v>
      </c>
      <c r="E70" s="4" t="s">
        <v>463</v>
      </c>
      <c r="F70" s="12">
        <v>3.884372177055104</v>
      </c>
    </row>
    <row r="71" spans="1:6" ht="12.75">
      <c r="A71" s="128">
        <v>10</v>
      </c>
      <c r="B71" s="8" t="s">
        <v>551</v>
      </c>
      <c r="C71" s="61">
        <v>65</v>
      </c>
      <c r="D71" s="128">
        <v>10</v>
      </c>
      <c r="E71" s="8" t="s">
        <v>458</v>
      </c>
      <c r="F71" s="14">
        <v>3.8430089942763694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2" sqref="A2"/>
    </sheetView>
  </sheetViews>
  <sheetFormatPr defaultColWidth="11.421875" defaultRowHeight="12.75"/>
  <cols>
    <col min="1" max="1" width="7.28125" style="0" customWidth="1"/>
    <col min="2" max="2" width="28.421875" style="0" customWidth="1"/>
    <col min="3" max="3" width="7.421875" style="0" bestFit="1" customWidth="1"/>
    <col min="4" max="5" width="7.7109375" style="0" customWidth="1"/>
    <col min="6" max="6" width="7.421875" style="0" bestFit="1" customWidth="1"/>
    <col min="7" max="8" width="7.7109375" style="0" customWidth="1"/>
  </cols>
  <sheetData>
    <row r="1" ht="12.75">
      <c r="A1" t="s">
        <v>454</v>
      </c>
    </row>
    <row r="3" spans="3:8" ht="12.75">
      <c r="C3" s="169" t="s">
        <v>377</v>
      </c>
      <c r="D3" s="170"/>
      <c r="E3" s="171"/>
      <c r="F3" s="169" t="s">
        <v>378</v>
      </c>
      <c r="G3" s="170"/>
      <c r="H3" s="171"/>
    </row>
    <row r="4" spans="1:8" ht="12.75">
      <c r="A4" s="18" t="s">
        <v>449</v>
      </c>
      <c r="B4" s="18" t="s">
        <v>447</v>
      </c>
      <c r="C4" s="19" t="s">
        <v>145</v>
      </c>
      <c r="D4" s="19" t="s">
        <v>438</v>
      </c>
      <c r="E4" s="19" t="s">
        <v>439</v>
      </c>
      <c r="F4" s="19" t="s">
        <v>145</v>
      </c>
      <c r="G4" s="19" t="s">
        <v>438</v>
      </c>
      <c r="H4" s="19" t="s">
        <v>439</v>
      </c>
    </row>
    <row r="5" spans="1:8" ht="12.75">
      <c r="A5" s="9" t="s">
        <v>440</v>
      </c>
      <c r="B5" s="7" t="s">
        <v>448</v>
      </c>
      <c r="C5" s="7">
        <v>160</v>
      </c>
      <c r="D5" s="7">
        <v>158.5</v>
      </c>
      <c r="E5" s="144">
        <v>158.5</v>
      </c>
      <c r="F5" s="145">
        <v>131</v>
      </c>
      <c r="G5" s="141">
        <v>128.75</v>
      </c>
      <c r="H5" s="126">
        <v>128.75</v>
      </c>
    </row>
    <row r="6" spans="1:8" ht="12.75">
      <c r="A6" s="11" t="s">
        <v>362</v>
      </c>
      <c r="B6" s="4" t="s">
        <v>361</v>
      </c>
      <c r="C6" s="4">
        <v>497</v>
      </c>
      <c r="D6" s="4">
        <v>495.5</v>
      </c>
      <c r="E6" s="146">
        <v>495.5</v>
      </c>
      <c r="F6" s="147">
        <v>381</v>
      </c>
      <c r="G6" s="4">
        <v>380.5</v>
      </c>
      <c r="H6" s="53">
        <v>380.5</v>
      </c>
    </row>
    <row r="7" spans="1:8" ht="12.75">
      <c r="A7" s="11" t="s">
        <v>363</v>
      </c>
      <c r="B7" s="4" t="s">
        <v>364</v>
      </c>
      <c r="C7" s="4">
        <v>47</v>
      </c>
      <c r="D7" s="4">
        <v>47</v>
      </c>
      <c r="E7" s="146">
        <v>47</v>
      </c>
      <c r="F7" s="147">
        <v>79</v>
      </c>
      <c r="G7" s="4">
        <v>79</v>
      </c>
      <c r="H7" s="53">
        <v>79</v>
      </c>
    </row>
    <row r="8" spans="1:8" ht="12.75">
      <c r="A8" s="11" t="s">
        <v>441</v>
      </c>
      <c r="B8" s="4" t="s">
        <v>365</v>
      </c>
      <c r="C8" s="4">
        <v>267</v>
      </c>
      <c r="D8" s="4">
        <v>267</v>
      </c>
      <c r="E8" s="146">
        <v>0</v>
      </c>
      <c r="F8" s="147">
        <v>373</v>
      </c>
      <c r="G8" s="4">
        <v>372</v>
      </c>
      <c r="H8" s="53">
        <v>0</v>
      </c>
    </row>
    <row r="9" spans="1:8" ht="12.75">
      <c r="A9" s="11" t="s">
        <v>442</v>
      </c>
      <c r="B9" s="4" t="s">
        <v>450</v>
      </c>
      <c r="C9" s="4">
        <v>208</v>
      </c>
      <c r="D9" s="4">
        <v>208</v>
      </c>
      <c r="E9" s="146">
        <v>208</v>
      </c>
      <c r="F9" s="147">
        <v>0</v>
      </c>
      <c r="G9" s="4">
        <v>0</v>
      </c>
      <c r="H9" s="53">
        <v>0</v>
      </c>
    </row>
    <row r="10" spans="1:8" ht="12.75">
      <c r="A10" s="11" t="s">
        <v>444</v>
      </c>
      <c r="B10" s="4" t="s">
        <v>452</v>
      </c>
      <c r="C10" s="4">
        <v>14</v>
      </c>
      <c r="D10" s="4">
        <v>14</v>
      </c>
      <c r="E10" s="146">
        <v>4</v>
      </c>
      <c r="F10" s="147">
        <v>0</v>
      </c>
      <c r="G10" s="4">
        <v>0</v>
      </c>
      <c r="H10" s="53">
        <v>0</v>
      </c>
    </row>
    <row r="11" spans="1:8" ht="12.75">
      <c r="A11" s="11" t="s">
        <v>443</v>
      </c>
      <c r="B11" s="4" t="s">
        <v>451</v>
      </c>
      <c r="C11" s="4">
        <v>99</v>
      </c>
      <c r="D11" s="4">
        <v>99</v>
      </c>
      <c r="E11" s="146">
        <v>99</v>
      </c>
      <c r="F11" s="147">
        <v>5</v>
      </c>
      <c r="G11" s="4">
        <v>5</v>
      </c>
      <c r="H11" s="53">
        <v>5</v>
      </c>
    </row>
    <row r="12" spans="1:8" ht="12.75">
      <c r="A12" s="11" t="s">
        <v>445</v>
      </c>
      <c r="B12" s="4" t="s">
        <v>453</v>
      </c>
      <c r="C12" s="4">
        <v>135</v>
      </c>
      <c r="D12" s="4">
        <v>135</v>
      </c>
      <c r="E12" s="146">
        <v>29</v>
      </c>
      <c r="F12" s="147">
        <v>53</v>
      </c>
      <c r="G12" s="4">
        <v>53</v>
      </c>
      <c r="H12" s="53">
        <v>0</v>
      </c>
    </row>
    <row r="13" spans="1:8" ht="12.75">
      <c r="A13" s="11" t="s">
        <v>373</v>
      </c>
      <c r="B13" s="4" t="s">
        <v>370</v>
      </c>
      <c r="C13" s="4"/>
      <c r="D13" s="4"/>
      <c r="E13" s="146"/>
      <c r="F13" s="147">
        <v>3</v>
      </c>
      <c r="G13" s="4">
        <v>3</v>
      </c>
      <c r="H13" s="53">
        <v>0</v>
      </c>
    </row>
    <row r="14" spans="1:8" ht="12.75">
      <c r="A14" s="11" t="s">
        <v>371</v>
      </c>
      <c r="B14" s="4" t="s">
        <v>372</v>
      </c>
      <c r="C14" s="4"/>
      <c r="D14" s="4"/>
      <c r="E14" s="146"/>
      <c r="F14" s="147">
        <v>3</v>
      </c>
      <c r="G14" s="4">
        <v>3</v>
      </c>
      <c r="H14" s="53">
        <v>0</v>
      </c>
    </row>
    <row r="15" spans="1:8" ht="12.75">
      <c r="A15" s="11" t="s">
        <v>446</v>
      </c>
      <c r="B15" s="4" t="s">
        <v>446</v>
      </c>
      <c r="C15" s="4">
        <v>23</v>
      </c>
      <c r="D15" s="4">
        <v>23</v>
      </c>
      <c r="E15" s="146">
        <v>9</v>
      </c>
      <c r="F15" s="147">
        <v>3</v>
      </c>
      <c r="G15" s="4">
        <v>3</v>
      </c>
      <c r="H15" s="53">
        <v>0</v>
      </c>
    </row>
    <row r="16" spans="1:8" ht="12.75">
      <c r="A16" s="23" t="s">
        <v>366</v>
      </c>
      <c r="B16" s="27" t="s">
        <v>367</v>
      </c>
      <c r="C16" s="27">
        <v>1</v>
      </c>
      <c r="D16" s="27">
        <v>0.5</v>
      </c>
      <c r="E16" s="148">
        <v>0.5</v>
      </c>
      <c r="F16" s="149">
        <v>9</v>
      </c>
      <c r="G16" s="130">
        <v>5.416666666666667</v>
      </c>
      <c r="H16" s="135">
        <v>5.416666666666667</v>
      </c>
    </row>
    <row r="17" spans="1:8" ht="12.75">
      <c r="A17" s="23" t="s">
        <v>368</v>
      </c>
      <c r="B17" s="27" t="s">
        <v>369</v>
      </c>
      <c r="C17" s="27">
        <v>1004</v>
      </c>
      <c r="D17" s="130">
        <v>423.75</v>
      </c>
      <c r="E17" s="148">
        <v>0</v>
      </c>
      <c r="F17" s="149">
        <v>923</v>
      </c>
      <c r="G17" s="130">
        <v>525.5833333333334</v>
      </c>
      <c r="H17" s="131">
        <v>0</v>
      </c>
    </row>
    <row r="18" spans="1:8" ht="12.75">
      <c r="A18" s="15"/>
      <c r="B18" s="16" t="s">
        <v>217</v>
      </c>
      <c r="C18" s="16">
        <f aca="true" t="shared" si="0" ref="C18:H18">SUM(C5:C17)</f>
        <v>2455</v>
      </c>
      <c r="D18" s="132">
        <f t="shared" si="0"/>
        <v>1871.25</v>
      </c>
      <c r="E18" s="150">
        <f t="shared" si="0"/>
        <v>1050.5</v>
      </c>
      <c r="F18" s="151">
        <f t="shared" si="0"/>
        <v>1963</v>
      </c>
      <c r="G18" s="132">
        <f t="shared" si="0"/>
        <v>1558.25</v>
      </c>
      <c r="H18" s="142">
        <f t="shared" si="0"/>
        <v>598.6666666666666</v>
      </c>
    </row>
    <row r="19" spans="2:8" ht="12.75">
      <c r="B19" s="154" t="s">
        <v>374</v>
      </c>
      <c r="C19" s="7">
        <f aca="true" t="shared" si="1" ref="C19:H19">+C5+C6+C7+C8</f>
        <v>971</v>
      </c>
      <c r="D19" s="7">
        <f t="shared" si="1"/>
        <v>968</v>
      </c>
      <c r="E19" s="144">
        <f t="shared" si="1"/>
        <v>701</v>
      </c>
      <c r="F19" s="145">
        <f t="shared" si="1"/>
        <v>964</v>
      </c>
      <c r="G19" s="141">
        <f t="shared" si="1"/>
        <v>960.25</v>
      </c>
      <c r="H19" s="126">
        <f t="shared" si="1"/>
        <v>588.25</v>
      </c>
    </row>
    <row r="20" spans="2:8" ht="12.75">
      <c r="B20" s="155" t="s">
        <v>375</v>
      </c>
      <c r="C20" s="4">
        <f aca="true" t="shared" si="2" ref="C20:H20">+C9+C10</f>
        <v>222</v>
      </c>
      <c r="D20" s="4">
        <f t="shared" si="2"/>
        <v>222</v>
      </c>
      <c r="E20" s="146">
        <f t="shared" si="2"/>
        <v>212</v>
      </c>
      <c r="F20" s="147">
        <f t="shared" si="2"/>
        <v>0</v>
      </c>
      <c r="G20" s="4">
        <f t="shared" si="2"/>
        <v>0</v>
      </c>
      <c r="H20" s="53">
        <f t="shared" si="2"/>
        <v>0</v>
      </c>
    </row>
    <row r="21" spans="2:8" ht="12.75">
      <c r="B21" s="156" t="s">
        <v>376</v>
      </c>
      <c r="C21" s="8">
        <f aca="true" t="shared" si="3" ref="C21:H21">+C11+C12+C13+C14+C15+C16+C17</f>
        <v>1262</v>
      </c>
      <c r="D21" s="143">
        <f t="shared" si="3"/>
        <v>681.25</v>
      </c>
      <c r="E21" s="152">
        <f t="shared" si="3"/>
        <v>137.5</v>
      </c>
      <c r="F21" s="153">
        <f t="shared" si="3"/>
        <v>999</v>
      </c>
      <c r="G21" s="8">
        <f t="shared" si="3"/>
        <v>598</v>
      </c>
      <c r="H21" s="125">
        <f t="shared" si="3"/>
        <v>10.416666666666668</v>
      </c>
    </row>
  </sheetData>
  <mergeCells count="2">
    <mergeCell ref="C3:E3"/>
    <mergeCell ref="F3:H3"/>
  </mergeCells>
  <printOptions/>
  <pageMargins left="0.75" right="0.75" top="1" bottom="1" header="0" footer="0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2" sqref="A2"/>
    </sheetView>
  </sheetViews>
  <sheetFormatPr defaultColWidth="11.421875" defaultRowHeight="12.75"/>
  <cols>
    <col min="1" max="1" width="45.57421875" style="0" bestFit="1" customWidth="1"/>
    <col min="2" max="2" width="8.8515625" style="0" bestFit="1" customWidth="1"/>
    <col min="3" max="3" width="8.00390625" style="88" customWidth="1"/>
    <col min="4" max="4" width="8.28125" style="0" customWidth="1"/>
    <col min="5" max="7" width="7.140625" style="88" customWidth="1"/>
    <col min="8" max="8" width="6.421875" style="88" bestFit="1" customWidth="1"/>
  </cols>
  <sheetData>
    <row r="1" ht="12.75">
      <c r="A1" t="s">
        <v>30</v>
      </c>
    </row>
    <row r="3" spans="5:7" ht="12.75">
      <c r="E3" s="136" t="s">
        <v>32</v>
      </c>
      <c r="F3" s="137"/>
      <c r="G3" s="138"/>
    </row>
    <row r="4" spans="1:8" ht="12.75">
      <c r="A4" s="18" t="s">
        <v>31</v>
      </c>
      <c r="B4" s="19" t="s">
        <v>36</v>
      </c>
      <c r="C4" s="133" t="s">
        <v>438</v>
      </c>
      <c r="D4" s="19" t="s">
        <v>439</v>
      </c>
      <c r="E4" s="133" t="s">
        <v>33</v>
      </c>
      <c r="F4" s="133" t="s">
        <v>34</v>
      </c>
      <c r="G4" s="133" t="s">
        <v>35</v>
      </c>
      <c r="H4" s="88" t="s">
        <v>597</v>
      </c>
    </row>
    <row r="5" spans="1:8" ht="12.75">
      <c r="A5" s="108" t="s">
        <v>259</v>
      </c>
      <c r="B5" s="109">
        <v>69</v>
      </c>
      <c r="C5" s="139">
        <v>59</v>
      </c>
      <c r="D5" s="109">
        <v>33</v>
      </c>
      <c r="E5" s="139">
        <f aca="true" t="shared" si="0" ref="E5:E29">+B5*100/B$29</f>
        <v>2.8105906313645623</v>
      </c>
      <c r="F5" s="139">
        <f aca="true" t="shared" si="1" ref="F5:F29">+C5*100/C$29</f>
        <v>3.1529726118904478</v>
      </c>
      <c r="G5" s="140">
        <f aca="true" t="shared" si="2" ref="G5:G29">+D5*100/D$29</f>
        <v>3.141361256544503</v>
      </c>
      <c r="H5" s="88" t="s">
        <v>598</v>
      </c>
    </row>
    <row r="6" spans="1:8" ht="12.75">
      <c r="A6" s="11" t="s">
        <v>14</v>
      </c>
      <c r="B6" s="4">
        <v>32</v>
      </c>
      <c r="C6" s="134">
        <v>27.25</v>
      </c>
      <c r="D6" s="4">
        <v>25.5</v>
      </c>
      <c r="E6" s="134">
        <f t="shared" si="0"/>
        <v>1.3034623217922607</v>
      </c>
      <c r="F6" s="134">
        <f t="shared" si="1"/>
        <v>1.4562458249833</v>
      </c>
      <c r="G6" s="124">
        <f t="shared" si="2"/>
        <v>2.427415516420752</v>
      </c>
      <c r="H6" s="88" t="s">
        <v>601</v>
      </c>
    </row>
    <row r="7" spans="1:8" ht="12.75">
      <c r="A7" s="11" t="s">
        <v>15</v>
      </c>
      <c r="B7" s="4">
        <v>33</v>
      </c>
      <c r="C7" s="134">
        <v>28</v>
      </c>
      <c r="D7" s="4">
        <v>20</v>
      </c>
      <c r="E7" s="134">
        <f t="shared" si="0"/>
        <v>1.3441955193482689</v>
      </c>
      <c r="F7" s="134">
        <f t="shared" si="1"/>
        <v>1.4963259853039412</v>
      </c>
      <c r="G7" s="124">
        <f t="shared" si="2"/>
        <v>1.9038553069966682</v>
      </c>
      <c r="H7" s="88" t="s">
        <v>601</v>
      </c>
    </row>
    <row r="8" spans="1:8" ht="12.75">
      <c r="A8" s="11" t="s">
        <v>16</v>
      </c>
      <c r="B8" s="4">
        <v>14</v>
      </c>
      <c r="C8" s="134">
        <v>12.75</v>
      </c>
      <c r="D8" s="4">
        <v>12</v>
      </c>
      <c r="E8" s="134">
        <f t="shared" si="0"/>
        <v>0.570264765784114</v>
      </c>
      <c r="F8" s="134">
        <f t="shared" si="1"/>
        <v>0.6813627254509018</v>
      </c>
      <c r="G8" s="124">
        <f t="shared" si="2"/>
        <v>1.142313184198001</v>
      </c>
      <c r="H8" s="88" t="s">
        <v>601</v>
      </c>
    </row>
    <row r="9" spans="1:8" ht="12.75">
      <c r="A9" s="11" t="s">
        <v>282</v>
      </c>
      <c r="B9" s="4">
        <v>13</v>
      </c>
      <c r="C9" s="134">
        <v>10.833333333333332</v>
      </c>
      <c r="D9" s="4">
        <v>7</v>
      </c>
      <c r="E9" s="134">
        <f t="shared" si="0"/>
        <v>0.5295315682281059</v>
      </c>
      <c r="F9" s="134">
        <f t="shared" si="1"/>
        <v>0.5789356490759296</v>
      </c>
      <c r="G9" s="124">
        <f t="shared" si="2"/>
        <v>0.6663493574488338</v>
      </c>
      <c r="H9" s="88" t="s">
        <v>601</v>
      </c>
    </row>
    <row r="10" spans="1:8" ht="12.75">
      <c r="A10" s="11" t="s">
        <v>17</v>
      </c>
      <c r="B10" s="4">
        <v>141</v>
      </c>
      <c r="C10" s="134">
        <v>118</v>
      </c>
      <c r="D10" s="4">
        <v>75</v>
      </c>
      <c r="E10" s="134">
        <f t="shared" si="0"/>
        <v>5.743380855397149</v>
      </c>
      <c r="F10" s="134">
        <f t="shared" si="1"/>
        <v>6.3059452237808955</v>
      </c>
      <c r="G10" s="124">
        <f t="shared" si="2"/>
        <v>7.139457401237506</v>
      </c>
      <c r="H10" s="88" t="s">
        <v>598</v>
      </c>
    </row>
    <row r="11" spans="1:8" ht="12.75">
      <c r="A11" s="11" t="s">
        <v>270</v>
      </c>
      <c r="B11" s="4">
        <v>41</v>
      </c>
      <c r="C11" s="134">
        <v>34.25</v>
      </c>
      <c r="D11" s="4">
        <v>20</v>
      </c>
      <c r="E11" s="134">
        <f t="shared" si="0"/>
        <v>1.670061099796334</v>
      </c>
      <c r="F11" s="134">
        <f t="shared" si="1"/>
        <v>1.8303273213092852</v>
      </c>
      <c r="G11" s="124">
        <f t="shared" si="2"/>
        <v>1.9038553069966682</v>
      </c>
      <c r="H11" s="88" t="s">
        <v>601</v>
      </c>
    </row>
    <row r="12" spans="1:8" ht="12.75">
      <c r="A12" s="11" t="s">
        <v>607</v>
      </c>
      <c r="B12" s="4">
        <v>102</v>
      </c>
      <c r="C12" s="134">
        <v>81.75</v>
      </c>
      <c r="D12" s="4">
        <v>37</v>
      </c>
      <c r="E12" s="134">
        <f t="shared" si="0"/>
        <v>4.154786150712831</v>
      </c>
      <c r="F12" s="134">
        <f t="shared" si="1"/>
        <v>4.3687374749499</v>
      </c>
      <c r="G12" s="124">
        <f t="shared" si="2"/>
        <v>3.522132317943836</v>
      </c>
      <c r="H12" s="88" t="s">
        <v>603</v>
      </c>
    </row>
    <row r="13" spans="1:8" ht="12.75">
      <c r="A13" s="11" t="s">
        <v>280</v>
      </c>
      <c r="B13" s="4">
        <v>246</v>
      </c>
      <c r="C13" s="134">
        <v>183.66666666666669</v>
      </c>
      <c r="D13" s="4">
        <v>118</v>
      </c>
      <c r="E13" s="134">
        <f t="shared" si="0"/>
        <v>10.020366598778004</v>
      </c>
      <c r="F13" s="134">
        <f t="shared" si="1"/>
        <v>9.815185927410377</v>
      </c>
      <c r="G13" s="124">
        <f t="shared" si="2"/>
        <v>11.232746311280343</v>
      </c>
      <c r="H13" s="88" t="s">
        <v>603</v>
      </c>
    </row>
    <row r="14" spans="1:8" ht="12.75">
      <c r="A14" s="11" t="s">
        <v>18</v>
      </c>
      <c r="B14" s="4">
        <v>266</v>
      </c>
      <c r="C14" s="134">
        <v>223.66666666666666</v>
      </c>
      <c r="D14" s="4">
        <v>129</v>
      </c>
      <c r="E14" s="134">
        <f t="shared" si="0"/>
        <v>10.835030549898168</v>
      </c>
      <c r="F14" s="134">
        <f t="shared" si="1"/>
        <v>11.952794477844577</v>
      </c>
      <c r="G14" s="124">
        <f t="shared" si="2"/>
        <v>12.27986673012851</v>
      </c>
      <c r="H14" s="88" t="s">
        <v>603</v>
      </c>
    </row>
    <row r="15" spans="1:8" ht="12.75">
      <c r="A15" s="11" t="s">
        <v>19</v>
      </c>
      <c r="B15" s="4">
        <v>156</v>
      </c>
      <c r="C15" s="134">
        <v>125.91666666666667</v>
      </c>
      <c r="D15" s="4">
        <v>75</v>
      </c>
      <c r="E15" s="134">
        <f t="shared" si="0"/>
        <v>6.3543788187372705</v>
      </c>
      <c r="F15" s="134">
        <f t="shared" si="1"/>
        <v>6.729013582720998</v>
      </c>
      <c r="G15" s="124">
        <f t="shared" si="2"/>
        <v>7.139457401237506</v>
      </c>
      <c r="H15" s="88" t="s">
        <v>600</v>
      </c>
    </row>
    <row r="16" spans="1:8" ht="12.75">
      <c r="A16" s="11" t="s">
        <v>20</v>
      </c>
      <c r="B16" s="4">
        <v>41</v>
      </c>
      <c r="C16" s="134">
        <v>34.25</v>
      </c>
      <c r="D16" s="4">
        <v>22</v>
      </c>
      <c r="E16" s="134">
        <f t="shared" si="0"/>
        <v>1.670061099796334</v>
      </c>
      <c r="F16" s="134">
        <f t="shared" si="1"/>
        <v>1.8303273213092852</v>
      </c>
      <c r="G16" s="124">
        <f t="shared" si="2"/>
        <v>2.094240837696335</v>
      </c>
      <c r="H16" s="88" t="s">
        <v>601</v>
      </c>
    </row>
    <row r="17" spans="1:8" ht="12.75">
      <c r="A17" s="11" t="s">
        <v>21</v>
      </c>
      <c r="B17" s="4">
        <v>23</v>
      </c>
      <c r="C17" s="134">
        <v>18.916666666666668</v>
      </c>
      <c r="D17" s="4">
        <v>14</v>
      </c>
      <c r="E17" s="134">
        <f t="shared" si="0"/>
        <v>0.9368635437881874</v>
      </c>
      <c r="F17" s="134">
        <f t="shared" si="1"/>
        <v>1.0109107103095079</v>
      </c>
      <c r="G17" s="124">
        <f t="shared" si="2"/>
        <v>1.3326987148976677</v>
      </c>
      <c r="H17" s="88" t="s">
        <v>602</v>
      </c>
    </row>
    <row r="18" spans="1:8" ht="12.75">
      <c r="A18" s="11" t="s">
        <v>22</v>
      </c>
      <c r="B18" s="4">
        <v>18</v>
      </c>
      <c r="C18" s="134">
        <v>17.25</v>
      </c>
      <c r="D18" s="4">
        <v>16</v>
      </c>
      <c r="E18" s="134">
        <f t="shared" si="0"/>
        <v>0.7331975560081466</v>
      </c>
      <c r="F18" s="134">
        <f t="shared" si="1"/>
        <v>0.9218436873747495</v>
      </c>
      <c r="G18" s="124">
        <f t="shared" si="2"/>
        <v>1.5230842455973346</v>
      </c>
      <c r="H18" s="88" t="s">
        <v>598</v>
      </c>
    </row>
    <row r="19" spans="1:8" ht="12.75">
      <c r="A19" s="11" t="s">
        <v>23</v>
      </c>
      <c r="B19" s="4">
        <v>150</v>
      </c>
      <c r="C19" s="134">
        <v>125.41666666666667</v>
      </c>
      <c r="D19" s="4">
        <v>93</v>
      </c>
      <c r="E19" s="134">
        <f t="shared" si="0"/>
        <v>6.109979633401222</v>
      </c>
      <c r="F19" s="134">
        <f t="shared" si="1"/>
        <v>6.702293475840571</v>
      </c>
      <c r="G19" s="124">
        <f t="shared" si="2"/>
        <v>8.852927177534507</v>
      </c>
      <c r="H19" s="88" t="s">
        <v>600</v>
      </c>
    </row>
    <row r="20" spans="1:8" ht="12.75">
      <c r="A20" s="11" t="s">
        <v>267</v>
      </c>
      <c r="B20" s="4">
        <v>63</v>
      </c>
      <c r="C20" s="134">
        <v>49.083333333333336</v>
      </c>
      <c r="D20" s="4">
        <v>18</v>
      </c>
      <c r="E20" s="134">
        <f t="shared" si="0"/>
        <v>2.566191446028513</v>
      </c>
      <c r="F20" s="134">
        <f t="shared" si="1"/>
        <v>2.6230238254286355</v>
      </c>
      <c r="G20" s="124">
        <f t="shared" si="2"/>
        <v>1.7134697762970015</v>
      </c>
      <c r="H20" s="88" t="s">
        <v>598</v>
      </c>
    </row>
    <row r="21" spans="1:8" ht="12.75">
      <c r="A21" s="11" t="s">
        <v>24</v>
      </c>
      <c r="B21" s="4">
        <v>75</v>
      </c>
      <c r="C21" s="134">
        <v>68.66666666666666</v>
      </c>
      <c r="D21" s="4">
        <v>35</v>
      </c>
      <c r="E21" s="134">
        <f t="shared" si="0"/>
        <v>3.054989816700611</v>
      </c>
      <c r="F21" s="134">
        <f t="shared" si="1"/>
        <v>3.669561344912046</v>
      </c>
      <c r="G21" s="124">
        <f t="shared" si="2"/>
        <v>3.3317467872441693</v>
      </c>
      <c r="H21" s="88" t="s">
        <v>598</v>
      </c>
    </row>
    <row r="22" spans="1:8" ht="12.75">
      <c r="A22" s="11" t="s">
        <v>25</v>
      </c>
      <c r="B22" s="4">
        <v>80</v>
      </c>
      <c r="C22" s="134">
        <v>70.08333333333334</v>
      </c>
      <c r="D22" s="4">
        <v>35</v>
      </c>
      <c r="E22" s="134">
        <f t="shared" si="0"/>
        <v>3.258655804480652</v>
      </c>
      <c r="F22" s="134">
        <f t="shared" si="1"/>
        <v>3.7452683144065912</v>
      </c>
      <c r="G22" s="124">
        <f t="shared" si="2"/>
        <v>3.3317467872441693</v>
      </c>
      <c r="H22" s="88" t="s">
        <v>598</v>
      </c>
    </row>
    <row r="23" spans="1:8" ht="12.75">
      <c r="A23" s="11" t="s">
        <v>283</v>
      </c>
      <c r="B23" s="4">
        <v>70</v>
      </c>
      <c r="C23" s="134">
        <v>57.08333333333333</v>
      </c>
      <c r="D23" s="4">
        <v>30</v>
      </c>
      <c r="E23" s="134">
        <f t="shared" si="0"/>
        <v>2.8513238289205702</v>
      </c>
      <c r="F23" s="134">
        <f t="shared" si="1"/>
        <v>3.050545535515475</v>
      </c>
      <c r="G23" s="124">
        <f t="shared" si="2"/>
        <v>2.8557829604950022</v>
      </c>
      <c r="H23" s="88" t="s">
        <v>601</v>
      </c>
    </row>
    <row r="24" spans="1:8" ht="12.75">
      <c r="A24" s="11" t="s">
        <v>26</v>
      </c>
      <c r="B24" s="4">
        <v>375</v>
      </c>
      <c r="C24" s="134">
        <v>169.5</v>
      </c>
      <c r="D24" s="4">
        <v>25</v>
      </c>
      <c r="E24" s="134">
        <f t="shared" si="0"/>
        <v>15.274949083503055</v>
      </c>
      <c r="F24" s="134">
        <f t="shared" si="1"/>
        <v>9.05811623246493</v>
      </c>
      <c r="G24" s="124">
        <f t="shared" si="2"/>
        <v>2.379819133745835</v>
      </c>
      <c r="H24" s="88" t="s">
        <v>602</v>
      </c>
    </row>
    <row r="25" spans="1:8" ht="12.75">
      <c r="A25" s="11" t="s">
        <v>27</v>
      </c>
      <c r="B25" s="4">
        <v>297</v>
      </c>
      <c r="C25" s="134">
        <v>214.58333333333334</v>
      </c>
      <c r="D25" s="4">
        <v>88</v>
      </c>
      <c r="E25" s="134">
        <f t="shared" si="0"/>
        <v>12.09775967413442</v>
      </c>
      <c r="F25" s="134">
        <f t="shared" si="1"/>
        <v>11.467379202850147</v>
      </c>
      <c r="G25" s="124">
        <f t="shared" si="2"/>
        <v>8.37696335078534</v>
      </c>
      <c r="H25" s="88" t="s">
        <v>603</v>
      </c>
    </row>
    <row r="26" spans="1:8" ht="12.75">
      <c r="A26" s="11" t="s">
        <v>266</v>
      </c>
      <c r="B26" s="4">
        <v>86</v>
      </c>
      <c r="C26" s="134">
        <v>83.33333333333334</v>
      </c>
      <c r="D26" s="4">
        <v>80</v>
      </c>
      <c r="E26" s="134">
        <f t="shared" si="0"/>
        <v>3.5030549898167007</v>
      </c>
      <c r="F26" s="134">
        <f t="shared" si="1"/>
        <v>4.453351146737921</v>
      </c>
      <c r="G26" s="124">
        <f t="shared" si="2"/>
        <v>7.615421227986673</v>
      </c>
      <c r="H26" s="88" t="s">
        <v>601</v>
      </c>
    </row>
    <row r="27" spans="1:8" ht="12.75">
      <c r="A27" s="11" t="s">
        <v>28</v>
      </c>
      <c r="B27" s="4">
        <v>13</v>
      </c>
      <c r="C27" s="134">
        <v>13</v>
      </c>
      <c r="D27" s="4">
        <v>6</v>
      </c>
      <c r="E27" s="134">
        <f t="shared" si="0"/>
        <v>0.5295315682281059</v>
      </c>
      <c r="F27" s="134">
        <f t="shared" si="1"/>
        <v>0.6947227788911156</v>
      </c>
      <c r="G27" s="124">
        <f t="shared" si="2"/>
        <v>0.5711565920990005</v>
      </c>
      <c r="H27" s="88" t="s">
        <v>598</v>
      </c>
    </row>
    <row r="28" spans="1:8" ht="12.75">
      <c r="A28" s="23" t="s">
        <v>29</v>
      </c>
      <c r="B28" s="27">
        <v>51</v>
      </c>
      <c r="C28" s="130">
        <v>45</v>
      </c>
      <c r="D28" s="27">
        <v>37</v>
      </c>
      <c r="E28" s="130">
        <f t="shared" si="0"/>
        <v>2.0773930753564156</v>
      </c>
      <c r="F28" s="130">
        <f t="shared" si="1"/>
        <v>2.404809619238477</v>
      </c>
      <c r="G28" s="135">
        <f t="shared" si="2"/>
        <v>3.522132317943836</v>
      </c>
      <c r="H28" s="88" t="s">
        <v>598</v>
      </c>
    </row>
    <row r="29" spans="1:7" ht="12.75">
      <c r="A29" s="15" t="s">
        <v>13</v>
      </c>
      <c r="B29" s="16">
        <v>2455</v>
      </c>
      <c r="C29" s="132">
        <v>1871.25</v>
      </c>
      <c r="D29" s="16">
        <v>1050.5</v>
      </c>
      <c r="E29" s="45">
        <f t="shared" si="0"/>
        <v>100</v>
      </c>
      <c r="F29" s="45">
        <f t="shared" si="1"/>
        <v>100</v>
      </c>
      <c r="G29" s="58">
        <f t="shared" si="2"/>
        <v>100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2" sqref="A2"/>
    </sheetView>
  </sheetViews>
  <sheetFormatPr defaultColWidth="11.421875" defaultRowHeight="12.75"/>
  <cols>
    <col min="1" max="1" width="23.28125" style="0" customWidth="1"/>
    <col min="2" max="2" width="11.7109375" style="0" customWidth="1"/>
    <col min="3" max="4" width="10.7109375" style="0" customWidth="1"/>
  </cols>
  <sheetData>
    <row r="1" ht="12.75">
      <c r="A1" t="s">
        <v>492</v>
      </c>
    </row>
    <row r="3" spans="1:4" ht="25.5">
      <c r="A3" s="5" t="s">
        <v>289</v>
      </c>
      <c r="B3" s="5" t="s">
        <v>290</v>
      </c>
      <c r="C3" s="5" t="s">
        <v>102</v>
      </c>
      <c r="D3" s="5" t="s">
        <v>291</v>
      </c>
    </row>
    <row r="4" spans="1:4" ht="12.75">
      <c r="A4" s="9" t="s">
        <v>292</v>
      </c>
      <c r="B4" s="7">
        <v>5797</v>
      </c>
      <c r="C4" s="7">
        <v>65543</v>
      </c>
      <c r="D4" s="10">
        <f>+C4/B4</f>
        <v>11.306365361393825</v>
      </c>
    </row>
    <row r="5" spans="1:4" ht="12.75">
      <c r="A5" s="11" t="s">
        <v>293</v>
      </c>
      <c r="B5" s="4">
        <v>1320</v>
      </c>
      <c r="C5" s="4">
        <v>3491</v>
      </c>
      <c r="D5" s="12">
        <f>+C5/B5</f>
        <v>2.6446969696969695</v>
      </c>
    </row>
    <row r="6" spans="1:4" ht="12.75">
      <c r="A6" s="13" t="s">
        <v>294</v>
      </c>
      <c r="B6" s="8">
        <v>594</v>
      </c>
      <c r="C6" s="8">
        <v>4963</v>
      </c>
      <c r="D6" s="14">
        <f>+C6/B6</f>
        <v>8.355218855218855</v>
      </c>
    </row>
    <row r="7" spans="1:4" ht="12.75">
      <c r="A7" s="15" t="s">
        <v>295</v>
      </c>
      <c r="B7" s="16">
        <v>7187</v>
      </c>
      <c r="C7" s="16">
        <v>70855</v>
      </c>
      <c r="D7" s="17">
        <f>+C7/B7</f>
        <v>9.858772784193683</v>
      </c>
    </row>
  </sheetData>
  <printOptions/>
  <pageMargins left="0.75" right="0.75" top="1" bottom="1" header="0" footer="0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2" sqref="A2"/>
    </sheetView>
  </sheetViews>
  <sheetFormatPr defaultColWidth="11.421875" defaultRowHeight="12.75"/>
  <cols>
    <col min="1" max="1" width="36.28125" style="0" customWidth="1"/>
    <col min="2" max="2" width="8.8515625" style="0" bestFit="1" customWidth="1"/>
    <col min="3" max="3" width="8.00390625" style="88" customWidth="1"/>
    <col min="4" max="4" width="8.28125" style="0" customWidth="1"/>
    <col min="5" max="5" width="10.140625" style="88" customWidth="1"/>
    <col min="6" max="7" width="7.140625" style="88" customWidth="1"/>
  </cols>
  <sheetData>
    <row r="1" ht="12.75">
      <c r="A1" t="s">
        <v>37</v>
      </c>
    </row>
    <row r="3" spans="5:7" ht="12.75">
      <c r="E3" s="136" t="s">
        <v>32</v>
      </c>
      <c r="F3" s="137"/>
      <c r="G3" s="138"/>
    </row>
    <row r="4" spans="1:7" ht="12.75">
      <c r="A4" s="18" t="s">
        <v>38</v>
      </c>
      <c r="B4" s="19" t="s">
        <v>36</v>
      </c>
      <c r="C4" s="133" t="s">
        <v>438</v>
      </c>
      <c r="D4" s="19" t="s">
        <v>439</v>
      </c>
      <c r="E4" s="133" t="s">
        <v>379</v>
      </c>
      <c r="F4" s="133" t="s">
        <v>34</v>
      </c>
      <c r="G4" s="133" t="s">
        <v>35</v>
      </c>
    </row>
    <row r="5" spans="1:7" ht="12.75">
      <c r="A5" s="108" t="s">
        <v>39</v>
      </c>
      <c r="B5" s="109">
        <v>398</v>
      </c>
      <c r="C5" s="139">
        <v>188.41666666666666</v>
      </c>
      <c r="D5" s="109">
        <v>39</v>
      </c>
      <c r="E5" s="139">
        <f aca="true" t="shared" si="0" ref="E5:G10">+B5*100/B$10</f>
        <v>16.21181262729124</v>
      </c>
      <c r="F5" s="139">
        <f t="shared" si="0"/>
        <v>10.069026942774437</v>
      </c>
      <c r="G5" s="140">
        <f t="shared" si="0"/>
        <v>3.712517848643503</v>
      </c>
    </row>
    <row r="6" spans="1:7" ht="12.75">
      <c r="A6" s="11" t="s">
        <v>40</v>
      </c>
      <c r="B6" s="4">
        <v>330</v>
      </c>
      <c r="C6" s="134">
        <v>287.75</v>
      </c>
      <c r="D6" s="4">
        <v>216.5</v>
      </c>
      <c r="E6" s="134">
        <f t="shared" si="0"/>
        <v>13.441955193482688</v>
      </c>
      <c r="F6" s="134">
        <f t="shared" si="0"/>
        <v>15.37742150968604</v>
      </c>
      <c r="G6" s="124">
        <f t="shared" si="0"/>
        <v>20.609233698238935</v>
      </c>
    </row>
    <row r="7" spans="1:7" ht="12.75">
      <c r="A7" s="11" t="s">
        <v>41</v>
      </c>
      <c r="B7" s="4">
        <v>911</v>
      </c>
      <c r="C7" s="134">
        <v>703.6666666666667</v>
      </c>
      <c r="D7" s="4">
        <v>372</v>
      </c>
      <c r="E7" s="134">
        <f t="shared" si="0"/>
        <v>37.10794297352342</v>
      </c>
      <c r="F7" s="134">
        <f t="shared" si="0"/>
        <v>37.604097083055</v>
      </c>
      <c r="G7" s="124">
        <f t="shared" si="0"/>
        <v>35.41170871013803</v>
      </c>
    </row>
    <row r="8" spans="1:7" ht="12.75">
      <c r="A8" s="11" t="s">
        <v>42</v>
      </c>
      <c r="B8" s="4">
        <v>306</v>
      </c>
      <c r="C8" s="134">
        <v>251.33333333333334</v>
      </c>
      <c r="D8" s="4">
        <v>168</v>
      </c>
      <c r="E8" s="134">
        <f t="shared" si="0"/>
        <v>12.464358452138493</v>
      </c>
      <c r="F8" s="134">
        <f t="shared" si="0"/>
        <v>13.431307058561568</v>
      </c>
      <c r="G8" s="124">
        <f t="shared" si="0"/>
        <v>15.992384578772013</v>
      </c>
    </row>
    <row r="9" spans="1:7" ht="12.75">
      <c r="A9" s="23" t="s">
        <v>43</v>
      </c>
      <c r="B9" s="27">
        <v>510</v>
      </c>
      <c r="C9" s="130">
        <v>440.08333333333337</v>
      </c>
      <c r="D9" s="27">
        <v>255</v>
      </c>
      <c r="E9" s="130">
        <f t="shared" si="0"/>
        <v>20.773930753564155</v>
      </c>
      <c r="F9" s="130">
        <f t="shared" si="0"/>
        <v>23.51814740592296</v>
      </c>
      <c r="G9" s="135">
        <f t="shared" si="0"/>
        <v>24.27415516420752</v>
      </c>
    </row>
    <row r="10" spans="1:7" ht="12.75">
      <c r="A10" s="15" t="s">
        <v>13</v>
      </c>
      <c r="B10" s="16">
        <v>2455</v>
      </c>
      <c r="C10" s="132">
        <v>1871.25</v>
      </c>
      <c r="D10" s="16">
        <v>1050.5</v>
      </c>
      <c r="E10" s="132">
        <f t="shared" si="0"/>
        <v>100</v>
      </c>
      <c r="F10" s="132">
        <f t="shared" si="0"/>
        <v>100</v>
      </c>
      <c r="G10" s="142">
        <f t="shared" si="0"/>
        <v>100</v>
      </c>
    </row>
  </sheetData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2" sqref="A2"/>
    </sheetView>
  </sheetViews>
  <sheetFormatPr defaultColWidth="11.421875" defaultRowHeight="12.75"/>
  <cols>
    <col min="1" max="1" width="35.140625" style="0" bestFit="1" customWidth="1"/>
    <col min="2" max="2" width="4.57421875" style="88" bestFit="1" customWidth="1"/>
    <col min="3" max="3" width="0.85546875" style="0" customWidth="1"/>
    <col min="4" max="4" width="35.140625" style="0" bestFit="1" customWidth="1"/>
    <col min="5" max="5" width="5.8515625" style="88" bestFit="1" customWidth="1"/>
  </cols>
  <sheetData>
    <row r="1" spans="1:4" ht="12.75">
      <c r="A1" t="s">
        <v>403</v>
      </c>
      <c r="D1" t="s">
        <v>419</v>
      </c>
    </row>
    <row r="3" spans="1:5" ht="12.75">
      <c r="A3" s="18" t="s">
        <v>410</v>
      </c>
      <c r="B3" s="157" t="s">
        <v>438</v>
      </c>
      <c r="D3" s="18" t="s">
        <v>410</v>
      </c>
      <c r="E3" s="157" t="s">
        <v>439</v>
      </c>
    </row>
    <row r="4" spans="1:5" ht="12.75">
      <c r="A4" s="9" t="s">
        <v>380</v>
      </c>
      <c r="B4" s="126">
        <v>80.75</v>
      </c>
      <c r="D4" s="9" t="s">
        <v>380</v>
      </c>
      <c r="E4" s="158">
        <v>56</v>
      </c>
    </row>
    <row r="5" spans="1:5" ht="12.75">
      <c r="A5" s="11" t="s">
        <v>381</v>
      </c>
      <c r="B5" s="124">
        <v>78.25</v>
      </c>
      <c r="D5" s="11" t="s">
        <v>381</v>
      </c>
      <c r="E5" s="159">
        <v>47</v>
      </c>
    </row>
    <row r="6" spans="1:5" ht="12.75">
      <c r="A6" s="11" t="s">
        <v>382</v>
      </c>
      <c r="B6" s="124">
        <v>74.58333333333333</v>
      </c>
      <c r="D6" s="11" t="s">
        <v>265</v>
      </c>
      <c r="E6" s="159">
        <v>31</v>
      </c>
    </row>
    <row r="7" spans="1:5" ht="12.75">
      <c r="A7" s="11" t="s">
        <v>383</v>
      </c>
      <c r="B7" s="124">
        <v>58</v>
      </c>
      <c r="D7" s="11" t="s">
        <v>383</v>
      </c>
      <c r="E7" s="159">
        <v>30</v>
      </c>
    </row>
    <row r="8" spans="1:5" ht="12.75">
      <c r="A8" s="11" t="s">
        <v>384</v>
      </c>
      <c r="B8" s="124">
        <v>49.75</v>
      </c>
      <c r="D8" s="11" t="s">
        <v>392</v>
      </c>
      <c r="E8" s="159">
        <v>28</v>
      </c>
    </row>
    <row r="9" spans="1:5" ht="12.75">
      <c r="A9" s="11" t="s">
        <v>385</v>
      </c>
      <c r="B9" s="124">
        <v>46.58333333333333</v>
      </c>
      <c r="D9" s="11" t="s">
        <v>386</v>
      </c>
      <c r="E9" s="159">
        <v>25</v>
      </c>
    </row>
    <row r="10" spans="1:5" ht="12.75">
      <c r="A10" s="11" t="s">
        <v>386</v>
      </c>
      <c r="B10" s="124">
        <v>44.583333333333336</v>
      </c>
      <c r="D10" s="11" t="s">
        <v>384</v>
      </c>
      <c r="E10" s="159">
        <v>24</v>
      </c>
    </row>
    <row r="11" spans="1:5" ht="12.75">
      <c r="A11" s="11" t="s">
        <v>387</v>
      </c>
      <c r="B11" s="124">
        <v>37.25</v>
      </c>
      <c r="D11" s="11" t="s">
        <v>385</v>
      </c>
      <c r="E11" s="159">
        <v>23</v>
      </c>
    </row>
    <row r="12" spans="1:5" ht="12.75">
      <c r="A12" s="11" t="s">
        <v>265</v>
      </c>
      <c r="B12" s="124">
        <v>36.5</v>
      </c>
      <c r="D12" s="11" t="s">
        <v>388</v>
      </c>
      <c r="E12" s="159">
        <v>22</v>
      </c>
    </row>
    <row r="13" spans="1:5" ht="12.75">
      <c r="A13" s="11" t="s">
        <v>388</v>
      </c>
      <c r="B13" s="124">
        <v>34.25</v>
      </c>
      <c r="D13" s="11" t="s">
        <v>395</v>
      </c>
      <c r="E13" s="159">
        <v>21</v>
      </c>
    </row>
    <row r="14" spans="1:5" ht="12.75">
      <c r="A14" s="11" t="s">
        <v>389</v>
      </c>
      <c r="B14" s="124">
        <v>33</v>
      </c>
      <c r="D14" s="11" t="s">
        <v>387</v>
      </c>
      <c r="E14" s="159">
        <v>19</v>
      </c>
    </row>
    <row r="15" spans="1:5" ht="12.75">
      <c r="A15" s="11" t="s">
        <v>390</v>
      </c>
      <c r="B15" s="124">
        <v>31.833333333333332</v>
      </c>
      <c r="D15" s="11" t="s">
        <v>405</v>
      </c>
      <c r="E15" s="159">
        <v>18</v>
      </c>
    </row>
    <row r="16" spans="1:5" ht="12.75">
      <c r="A16" s="11" t="s">
        <v>391</v>
      </c>
      <c r="B16" s="124">
        <v>31.333333333333332</v>
      </c>
      <c r="D16" s="11" t="s">
        <v>411</v>
      </c>
      <c r="E16" s="159">
        <v>17</v>
      </c>
    </row>
    <row r="17" spans="1:5" ht="12.75">
      <c r="A17" s="11" t="s">
        <v>392</v>
      </c>
      <c r="B17" s="124">
        <v>29.5</v>
      </c>
      <c r="D17" s="11" t="s">
        <v>412</v>
      </c>
      <c r="E17" s="159">
        <v>17</v>
      </c>
    </row>
    <row r="18" spans="1:5" ht="12.75">
      <c r="A18" s="11" t="s">
        <v>393</v>
      </c>
      <c r="B18" s="124">
        <v>29.333333333333332</v>
      </c>
      <c r="D18" s="11" t="s">
        <v>408</v>
      </c>
      <c r="E18" s="159">
        <v>16</v>
      </c>
    </row>
    <row r="19" spans="1:5" ht="12.75">
      <c r="A19" s="11" t="s">
        <v>394</v>
      </c>
      <c r="B19" s="124">
        <v>28.333333333333332</v>
      </c>
      <c r="D19" s="11" t="s">
        <v>390</v>
      </c>
      <c r="E19" s="159">
        <v>15.5</v>
      </c>
    </row>
    <row r="20" spans="1:5" ht="12.75">
      <c r="A20" s="11" t="s">
        <v>395</v>
      </c>
      <c r="B20" s="124">
        <v>27.666666666666664</v>
      </c>
      <c r="D20" s="11" t="s">
        <v>400</v>
      </c>
      <c r="E20" s="159">
        <v>15.5</v>
      </c>
    </row>
    <row r="21" spans="1:5" ht="12.75">
      <c r="A21" s="11" t="s">
        <v>396</v>
      </c>
      <c r="B21" s="124">
        <v>25.833333333333332</v>
      </c>
      <c r="D21" s="11" t="s">
        <v>402</v>
      </c>
      <c r="E21" s="159">
        <v>15</v>
      </c>
    </row>
    <row r="22" spans="1:5" ht="12.75">
      <c r="A22" s="11" t="s">
        <v>397</v>
      </c>
      <c r="B22" s="124">
        <v>24.916666666666668</v>
      </c>
      <c r="D22" s="11" t="s">
        <v>413</v>
      </c>
      <c r="E22" s="159">
        <v>14.5</v>
      </c>
    </row>
    <row r="23" spans="1:5" ht="12.75">
      <c r="A23" s="11" t="s">
        <v>398</v>
      </c>
      <c r="B23" s="124">
        <v>24.416666666666668</v>
      </c>
      <c r="D23" s="11" t="s">
        <v>401</v>
      </c>
      <c r="E23" s="159">
        <v>14</v>
      </c>
    </row>
    <row r="24" spans="1:5" ht="12.75">
      <c r="A24" s="11" t="s">
        <v>399</v>
      </c>
      <c r="B24" s="124">
        <v>23.833333333333336</v>
      </c>
      <c r="D24" s="11" t="s">
        <v>389</v>
      </c>
      <c r="E24" s="159">
        <v>13</v>
      </c>
    </row>
    <row r="25" spans="1:5" ht="12.75">
      <c r="A25" s="11" t="s">
        <v>400</v>
      </c>
      <c r="B25" s="124">
        <v>22.666666666666668</v>
      </c>
      <c r="D25" s="11" t="s">
        <v>391</v>
      </c>
      <c r="E25" s="159">
        <v>13</v>
      </c>
    </row>
    <row r="26" spans="1:5" ht="12.75">
      <c r="A26" s="11" t="s">
        <v>401</v>
      </c>
      <c r="B26" s="124">
        <v>22</v>
      </c>
      <c r="D26" s="11" t="s">
        <v>397</v>
      </c>
      <c r="E26" s="159">
        <v>13</v>
      </c>
    </row>
    <row r="27" spans="1:5" ht="12.75">
      <c r="A27" s="23" t="s">
        <v>402</v>
      </c>
      <c r="B27" s="135">
        <v>21.75</v>
      </c>
      <c r="D27" s="23" t="s">
        <v>414</v>
      </c>
      <c r="E27" s="160">
        <v>13</v>
      </c>
    </row>
    <row r="28" spans="1:5" ht="12.75">
      <c r="A28" s="23" t="s">
        <v>404</v>
      </c>
      <c r="B28" s="135">
        <v>19.583333333333332</v>
      </c>
      <c r="D28" s="23" t="s">
        <v>415</v>
      </c>
      <c r="E28" s="160">
        <v>13</v>
      </c>
    </row>
    <row r="29" spans="1:5" ht="12.75">
      <c r="A29" s="23" t="s">
        <v>405</v>
      </c>
      <c r="B29" s="135">
        <v>19.25</v>
      </c>
      <c r="D29" s="23" t="s">
        <v>416</v>
      </c>
      <c r="E29" s="160">
        <v>13</v>
      </c>
    </row>
    <row r="30" spans="1:5" ht="12.75">
      <c r="A30" s="23" t="s">
        <v>406</v>
      </c>
      <c r="B30" s="135">
        <v>19.166666666666668</v>
      </c>
      <c r="D30" s="23" t="s">
        <v>393</v>
      </c>
      <c r="E30" s="160">
        <v>12</v>
      </c>
    </row>
    <row r="31" spans="1:5" ht="12.75">
      <c r="A31" s="23" t="s">
        <v>407</v>
      </c>
      <c r="B31" s="135">
        <v>18.666666666666664</v>
      </c>
      <c r="D31" s="23" t="s">
        <v>417</v>
      </c>
      <c r="E31" s="160">
        <v>12</v>
      </c>
    </row>
    <row r="32" spans="1:5" ht="12.75">
      <c r="A32" s="23" t="s">
        <v>408</v>
      </c>
      <c r="B32" s="135">
        <v>18.583333333333332</v>
      </c>
      <c r="D32" s="23" t="s">
        <v>418</v>
      </c>
      <c r="E32" s="160">
        <v>12</v>
      </c>
    </row>
    <row r="33" spans="1:5" ht="12.75">
      <c r="A33" s="13" t="s">
        <v>409</v>
      </c>
      <c r="B33" s="125">
        <v>17.5</v>
      </c>
      <c r="D33" s="13" t="s">
        <v>404</v>
      </c>
      <c r="E33" s="161">
        <v>11</v>
      </c>
    </row>
  </sheetData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3" sqref="A3"/>
    </sheetView>
  </sheetViews>
  <sheetFormatPr defaultColWidth="11.421875" defaultRowHeight="12.75"/>
  <cols>
    <col min="1" max="1" width="50.8515625" style="0" bestFit="1" customWidth="1"/>
    <col min="2" max="2" width="9.00390625" style="0" bestFit="1" customWidth="1"/>
    <col min="3" max="3" width="8.140625" style="0" bestFit="1" customWidth="1"/>
  </cols>
  <sheetData>
    <row r="1" ht="12.75">
      <c r="A1" t="s">
        <v>69</v>
      </c>
    </row>
    <row r="2" ht="12.75">
      <c r="A2" t="s">
        <v>70</v>
      </c>
    </row>
    <row r="4" spans="1:3" ht="12.75">
      <c r="A4" s="18" t="s">
        <v>609</v>
      </c>
      <c r="B4" s="18" t="s">
        <v>610</v>
      </c>
      <c r="C4" s="18" t="s">
        <v>44</v>
      </c>
    </row>
    <row r="5" spans="1:3" ht="12.75">
      <c r="A5" s="9" t="s">
        <v>72</v>
      </c>
      <c r="B5" s="32">
        <v>1.89173335567939</v>
      </c>
      <c r="C5" s="52">
        <v>21</v>
      </c>
    </row>
    <row r="6" spans="1:3" ht="12.75">
      <c r="A6" s="11" t="s">
        <v>73</v>
      </c>
      <c r="B6" s="33">
        <v>1.5593151243375458</v>
      </c>
      <c r="C6" s="53">
        <v>25</v>
      </c>
    </row>
    <row r="7" spans="1:3" ht="12.75">
      <c r="A7" s="13" t="s">
        <v>74</v>
      </c>
      <c r="B7" s="34">
        <v>1.3287263329400527</v>
      </c>
      <c r="C7" s="54">
        <v>26</v>
      </c>
    </row>
    <row r="10" ht="12.75">
      <c r="A10" t="s">
        <v>71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8.7109375" style="0" customWidth="1"/>
    <col min="3" max="4" width="9.7109375" style="0" customWidth="1"/>
    <col min="5" max="5" width="2.28125" style="0" customWidth="1"/>
    <col min="6" max="6" width="5.7109375" style="0" customWidth="1"/>
    <col min="7" max="7" width="8.7109375" style="0" customWidth="1"/>
    <col min="8" max="9" width="9.7109375" style="0" customWidth="1"/>
    <col min="10" max="10" width="4.00390625" style="0" customWidth="1"/>
    <col min="14" max="14" width="6.28125" style="28" customWidth="1"/>
    <col min="15" max="17" width="9.7109375" style="28" customWidth="1"/>
    <col min="18" max="19" width="6.7109375" style="28" customWidth="1"/>
    <col min="20" max="20" width="6.57421875" style="28" bestFit="1" customWidth="1"/>
  </cols>
  <sheetData>
    <row r="1" spans="2:17" ht="12.75">
      <c r="B1" s="163" t="s">
        <v>493</v>
      </c>
      <c r="C1" s="165" t="s">
        <v>494</v>
      </c>
      <c r="D1" s="166"/>
      <c r="G1" s="163" t="s">
        <v>493</v>
      </c>
      <c r="H1" s="165" t="s">
        <v>494</v>
      </c>
      <c r="I1" s="166"/>
      <c r="O1" s="162" t="s">
        <v>103</v>
      </c>
      <c r="P1" s="162"/>
      <c r="Q1" s="29"/>
    </row>
    <row r="2" spans="1:20" ht="12.75">
      <c r="A2" s="18" t="s">
        <v>480</v>
      </c>
      <c r="B2" s="164"/>
      <c r="C2" s="31" t="s">
        <v>495</v>
      </c>
      <c r="D2" s="18" t="s">
        <v>496</v>
      </c>
      <c r="F2" s="18" t="s">
        <v>480</v>
      </c>
      <c r="G2" s="164"/>
      <c r="H2" s="31" t="s">
        <v>495</v>
      </c>
      <c r="I2" s="18" t="s">
        <v>496</v>
      </c>
      <c r="N2" s="28" t="s">
        <v>480</v>
      </c>
      <c r="O2" s="29" t="s">
        <v>296</v>
      </c>
      <c r="P2" s="29" t="s">
        <v>297</v>
      </c>
      <c r="Q2" s="29" t="s">
        <v>488</v>
      </c>
      <c r="R2" s="28" t="s">
        <v>487</v>
      </c>
      <c r="S2" s="28" t="s">
        <v>489</v>
      </c>
      <c r="T2" s="28" t="s">
        <v>489</v>
      </c>
    </row>
    <row r="3" spans="1:20" ht="12.75">
      <c r="A3" s="9">
        <v>1986</v>
      </c>
      <c r="B3" s="7">
        <f>+O3</f>
        <v>1</v>
      </c>
      <c r="C3" s="32">
        <f>+R3</f>
        <v>0.01620745542949757</v>
      </c>
      <c r="D3" s="10">
        <f>+T3</f>
        <v>0.0019215359990161736</v>
      </c>
      <c r="F3" s="11">
        <v>1999</v>
      </c>
      <c r="G3" s="4">
        <f>+O16</f>
        <v>156</v>
      </c>
      <c r="H3" s="33">
        <f>+R16</f>
        <v>0.7157276564507249</v>
      </c>
      <c r="I3" s="12">
        <f>+T16</f>
        <v>0.19911318052673094</v>
      </c>
      <c r="N3" s="28">
        <v>1986</v>
      </c>
      <c r="O3" s="28">
        <v>1</v>
      </c>
      <c r="P3" s="28">
        <v>6170</v>
      </c>
      <c r="Q3" s="28">
        <v>520417</v>
      </c>
      <c r="R3" s="26">
        <f aca="true" t="shared" si="0" ref="R3:R28">+O3*100/P3</f>
        <v>0.01620745542949757</v>
      </c>
      <c r="S3" s="26">
        <f aca="true" t="shared" si="1" ref="S3:S28">+P3*100/Q3</f>
        <v>1.1855877113929791</v>
      </c>
      <c r="T3" s="26">
        <f>+O3*1000/Q3</f>
        <v>0.0019215359990161736</v>
      </c>
    </row>
    <row r="4" spans="1:20" ht="12.75">
      <c r="A4" s="11">
        <v>1987</v>
      </c>
      <c r="B4" s="4">
        <f aca="true" t="shared" si="2" ref="B4:B15">+O4</f>
        <v>4</v>
      </c>
      <c r="C4" s="33">
        <f aca="true" t="shared" si="3" ref="C4:C15">+R4</f>
        <v>0.05958587814687919</v>
      </c>
      <c r="D4" s="12">
        <f aca="true" t="shared" si="4" ref="D4:D15">+T4</f>
        <v>0.0074835735560444825</v>
      </c>
      <c r="F4" s="11">
        <v>2000</v>
      </c>
      <c r="G4" s="4">
        <v>197</v>
      </c>
      <c r="H4" s="33">
        <f aca="true" t="shared" si="5" ref="H4:H15">+R17</f>
        <v>0.8890694105966243</v>
      </c>
      <c r="I4" s="12">
        <f aca="true" t="shared" si="6" ref="I4:I15">+T17</f>
        <v>0.24727526506778733</v>
      </c>
      <c r="N4" s="28">
        <v>1987</v>
      </c>
      <c r="O4" s="28">
        <v>4</v>
      </c>
      <c r="P4" s="28">
        <v>6713</v>
      </c>
      <c r="Q4" s="28">
        <v>534504</v>
      </c>
      <c r="R4" s="26">
        <f t="shared" si="0"/>
        <v>0.05958587814687919</v>
      </c>
      <c r="S4" s="26">
        <f t="shared" si="1"/>
        <v>1.2559307320431652</v>
      </c>
      <c r="T4" s="26">
        <f aca="true" t="shared" si="7" ref="T4:T28">+O4*1000/Q4</f>
        <v>0.0074835735560444825</v>
      </c>
    </row>
    <row r="5" spans="1:20" ht="12.75">
      <c r="A5" s="11">
        <v>1988</v>
      </c>
      <c r="B5" s="4">
        <f t="shared" si="2"/>
        <v>7</v>
      </c>
      <c r="C5" s="33">
        <f t="shared" si="3"/>
        <v>0.09353287012292892</v>
      </c>
      <c r="D5" s="12">
        <f t="shared" si="4"/>
        <v>0.012816663126826375</v>
      </c>
      <c r="F5" s="11">
        <v>2001</v>
      </c>
      <c r="G5" s="4">
        <v>212</v>
      </c>
      <c r="H5" s="33">
        <f t="shared" si="5"/>
        <v>0.908311910882605</v>
      </c>
      <c r="I5" s="12">
        <f t="shared" si="6"/>
        <v>0.2665221747706589</v>
      </c>
      <c r="N5" s="28">
        <v>1988</v>
      </c>
      <c r="O5" s="28">
        <v>7</v>
      </c>
      <c r="P5" s="28">
        <v>7484</v>
      </c>
      <c r="Q5" s="28">
        <v>546164</v>
      </c>
      <c r="R5" s="26">
        <f t="shared" si="0"/>
        <v>0.09353287012292892</v>
      </c>
      <c r="S5" s="26">
        <f t="shared" si="1"/>
        <v>1.3702843834452656</v>
      </c>
      <c r="T5" s="26">
        <f t="shared" si="7"/>
        <v>0.012816663126826375</v>
      </c>
    </row>
    <row r="6" spans="1:20" ht="12.75">
      <c r="A6" s="11">
        <v>1989</v>
      </c>
      <c r="B6" s="4">
        <f t="shared" si="2"/>
        <v>5</v>
      </c>
      <c r="C6" s="33">
        <f t="shared" si="3"/>
        <v>0.06309944472488642</v>
      </c>
      <c r="D6" s="12">
        <f t="shared" si="4"/>
        <v>0.008867339283909148</v>
      </c>
      <c r="F6" s="11">
        <v>2002</v>
      </c>
      <c r="G6" s="4">
        <v>286</v>
      </c>
      <c r="H6" s="33">
        <f t="shared" si="5"/>
        <v>1.1535514056386884</v>
      </c>
      <c r="I6" s="12">
        <f t="shared" si="6"/>
        <v>0.3521265488643303</v>
      </c>
      <c r="N6" s="28">
        <v>1989</v>
      </c>
      <c r="O6" s="28">
        <v>5</v>
      </c>
      <c r="P6" s="28">
        <v>7924</v>
      </c>
      <c r="Q6" s="28">
        <v>563867</v>
      </c>
      <c r="R6" s="26">
        <f t="shared" si="0"/>
        <v>0.06309944472488642</v>
      </c>
      <c r="S6" s="26">
        <f t="shared" si="1"/>
        <v>1.4052959297139218</v>
      </c>
      <c r="T6" s="26">
        <f t="shared" si="7"/>
        <v>0.008867339283909148</v>
      </c>
    </row>
    <row r="7" spans="1:20" ht="12.75">
      <c r="A7" s="11">
        <v>1990</v>
      </c>
      <c r="B7" s="4">
        <f t="shared" si="2"/>
        <v>21</v>
      </c>
      <c r="C7" s="33">
        <f t="shared" si="3"/>
        <v>0.24043966109457293</v>
      </c>
      <c r="D7" s="12">
        <f t="shared" si="4"/>
        <v>0.03632256513414269</v>
      </c>
      <c r="F7" s="11">
        <v>2003</v>
      </c>
      <c r="G7" s="4">
        <v>335</v>
      </c>
      <c r="H7" s="33">
        <f t="shared" si="5"/>
        <v>1.2928871907683994</v>
      </c>
      <c r="I7" s="12">
        <f t="shared" si="6"/>
        <v>0.39588609352602155</v>
      </c>
      <c r="N7" s="28">
        <v>1990</v>
      </c>
      <c r="O7" s="28">
        <v>21</v>
      </c>
      <c r="P7" s="28">
        <v>8734</v>
      </c>
      <c r="Q7" s="28">
        <v>578153</v>
      </c>
      <c r="R7" s="26">
        <f t="shared" si="0"/>
        <v>0.24043966109457293</v>
      </c>
      <c r="S7" s="26">
        <f t="shared" si="1"/>
        <v>1.5106727803885822</v>
      </c>
      <c r="T7" s="26">
        <f t="shared" si="7"/>
        <v>0.03632256513414269</v>
      </c>
    </row>
    <row r="8" spans="1:20" ht="12.75">
      <c r="A8" s="11">
        <v>1991</v>
      </c>
      <c r="B8" s="4">
        <f t="shared" si="2"/>
        <v>42</v>
      </c>
      <c r="C8" s="33">
        <f t="shared" si="3"/>
        <v>0.43518806341311783</v>
      </c>
      <c r="D8" s="12">
        <f t="shared" si="4"/>
        <v>0.07057767829685979</v>
      </c>
      <c r="F8" s="11">
        <v>2004</v>
      </c>
      <c r="G8" s="4">
        <v>332</v>
      </c>
      <c r="H8" s="33">
        <f t="shared" si="5"/>
        <v>1.1978640496464137</v>
      </c>
      <c r="I8" s="12">
        <f t="shared" si="6"/>
        <v>0.37606845352043117</v>
      </c>
      <c r="N8" s="28">
        <v>1991</v>
      </c>
      <c r="O8" s="28">
        <v>42</v>
      </c>
      <c r="P8" s="28">
        <v>9651</v>
      </c>
      <c r="Q8" s="28">
        <v>595089</v>
      </c>
      <c r="R8" s="26">
        <f t="shared" si="0"/>
        <v>0.43518806341311783</v>
      </c>
      <c r="S8" s="26">
        <f t="shared" si="1"/>
        <v>1.6217742220071283</v>
      </c>
      <c r="T8" s="26">
        <f t="shared" si="7"/>
        <v>0.07057767829685979</v>
      </c>
    </row>
    <row r="9" spans="1:20" ht="12.75">
      <c r="A9" s="11">
        <v>1992</v>
      </c>
      <c r="B9" s="4">
        <f t="shared" si="2"/>
        <v>51</v>
      </c>
      <c r="C9" s="33">
        <f t="shared" si="3"/>
        <v>0.4502118644067797</v>
      </c>
      <c r="D9" s="12">
        <f t="shared" si="4"/>
        <v>0.08477280887222244</v>
      </c>
      <c r="F9" s="11">
        <v>2005</v>
      </c>
      <c r="G9" s="4">
        <v>429</v>
      </c>
      <c r="H9" s="33">
        <f t="shared" si="5"/>
        <v>1.432482970482169</v>
      </c>
      <c r="I9" s="12">
        <f t="shared" si="6"/>
        <v>0.4633930307416449</v>
      </c>
      <c r="N9" s="28">
        <v>1992</v>
      </c>
      <c r="O9" s="28">
        <v>51</v>
      </c>
      <c r="P9" s="28">
        <v>11328</v>
      </c>
      <c r="Q9" s="28">
        <v>601608</v>
      </c>
      <c r="R9" s="26">
        <f t="shared" si="0"/>
        <v>0.4502118644067797</v>
      </c>
      <c r="S9" s="26">
        <f t="shared" si="1"/>
        <v>1.8829536841265408</v>
      </c>
      <c r="T9" s="26">
        <f t="shared" si="7"/>
        <v>0.08477280887222244</v>
      </c>
    </row>
    <row r="10" spans="1:20" ht="12.75">
      <c r="A10" s="11">
        <v>1993</v>
      </c>
      <c r="B10" s="4">
        <f t="shared" si="2"/>
        <v>63</v>
      </c>
      <c r="C10" s="33">
        <f t="shared" si="3"/>
        <v>0.5102454037417996</v>
      </c>
      <c r="D10" s="12">
        <f t="shared" si="4"/>
        <v>0.10330019528655966</v>
      </c>
      <c r="F10" s="11">
        <v>2006</v>
      </c>
      <c r="G10" s="4">
        <v>486</v>
      </c>
      <c r="H10" s="33">
        <f t="shared" si="5"/>
        <v>1.4999537051325575</v>
      </c>
      <c r="I10" s="12">
        <f t="shared" si="6"/>
        <v>0.49921932780014794</v>
      </c>
      <c r="N10" s="28">
        <v>1993</v>
      </c>
      <c r="O10" s="28">
        <v>63</v>
      </c>
      <c r="P10" s="28">
        <v>12347</v>
      </c>
      <c r="Q10" s="28">
        <v>609873</v>
      </c>
      <c r="R10" s="26">
        <f t="shared" si="0"/>
        <v>0.5102454037417996</v>
      </c>
      <c r="S10" s="26">
        <f t="shared" si="1"/>
        <v>2.0245198590526226</v>
      </c>
      <c r="T10" s="26">
        <f t="shared" si="7"/>
        <v>0.10330019528655966</v>
      </c>
    </row>
    <row r="11" spans="1:20" ht="12.75">
      <c r="A11" s="11">
        <v>1994</v>
      </c>
      <c r="B11" s="4">
        <f t="shared" si="2"/>
        <v>74</v>
      </c>
      <c r="C11" s="33">
        <f t="shared" si="3"/>
        <v>0.57448955826411</v>
      </c>
      <c r="D11" s="12">
        <f t="shared" si="4"/>
        <v>0.11632092629183034</v>
      </c>
      <c r="F11" s="11">
        <v>2007</v>
      </c>
      <c r="G11" s="4">
        <v>555</v>
      </c>
      <c r="H11" s="33">
        <f t="shared" si="5"/>
        <v>1.576346284935242</v>
      </c>
      <c r="I11" s="12">
        <f t="shared" si="6"/>
        <v>0.5435735406029847</v>
      </c>
      <c r="N11" s="28">
        <v>1994</v>
      </c>
      <c r="O11" s="28">
        <v>74</v>
      </c>
      <c r="P11" s="28">
        <v>12881</v>
      </c>
      <c r="Q11" s="28">
        <v>636171</v>
      </c>
      <c r="R11" s="26">
        <f t="shared" si="0"/>
        <v>0.57448955826411</v>
      </c>
      <c r="S11" s="26">
        <f t="shared" si="1"/>
        <v>2.0247700696825226</v>
      </c>
      <c r="T11" s="26">
        <f t="shared" si="7"/>
        <v>0.11632092629183034</v>
      </c>
    </row>
    <row r="12" spans="1:20" ht="12.75">
      <c r="A12" s="11">
        <v>1995</v>
      </c>
      <c r="B12" s="4">
        <f t="shared" si="2"/>
        <v>83</v>
      </c>
      <c r="C12" s="33">
        <f t="shared" si="3"/>
        <v>0.5727693050859154</v>
      </c>
      <c r="D12" s="12">
        <f t="shared" si="4"/>
        <v>0.1242900120246843</v>
      </c>
      <c r="F12" s="11">
        <v>2008</v>
      </c>
      <c r="G12" s="4">
        <v>613</v>
      </c>
      <c r="H12" s="33">
        <f t="shared" si="5"/>
        <v>1.595149496474017</v>
      </c>
      <c r="I12" s="12">
        <f t="shared" si="6"/>
        <v>0.5614915707566397</v>
      </c>
      <c r="N12" s="28">
        <v>1995</v>
      </c>
      <c r="O12" s="28">
        <v>83</v>
      </c>
      <c r="P12" s="28">
        <v>14491</v>
      </c>
      <c r="Q12" s="28">
        <v>667793</v>
      </c>
      <c r="R12" s="26">
        <f t="shared" si="0"/>
        <v>0.5727693050859154</v>
      </c>
      <c r="S12" s="26">
        <f t="shared" si="1"/>
        <v>2.1699838123490363</v>
      </c>
      <c r="T12" s="26">
        <f t="shared" si="7"/>
        <v>0.1242900120246843</v>
      </c>
    </row>
    <row r="13" spans="1:20" ht="12.75">
      <c r="A13" s="11">
        <v>1996</v>
      </c>
      <c r="B13" s="4">
        <f t="shared" si="2"/>
        <v>95</v>
      </c>
      <c r="C13" s="33">
        <f t="shared" si="3"/>
        <v>0.5396500795273801</v>
      </c>
      <c r="D13" s="12">
        <f t="shared" si="4"/>
        <v>0.1270388056747566</v>
      </c>
      <c r="F13" s="11">
        <v>2009</v>
      </c>
      <c r="G13" s="4">
        <v>714</v>
      </c>
      <c r="H13" s="33">
        <f t="shared" si="5"/>
        <v>1.7355371900826446</v>
      </c>
      <c r="I13" s="12">
        <f t="shared" si="6"/>
        <v>0.6311596630632813</v>
      </c>
      <c r="N13" s="28">
        <v>1996</v>
      </c>
      <c r="O13" s="28">
        <v>95</v>
      </c>
      <c r="P13" s="28">
        <v>17604</v>
      </c>
      <c r="Q13" s="28">
        <v>747803</v>
      </c>
      <c r="R13" s="26">
        <f t="shared" si="0"/>
        <v>0.5396500795273801</v>
      </c>
      <c r="S13" s="26">
        <f t="shared" si="1"/>
        <v>2.3540959316825423</v>
      </c>
      <c r="T13" s="26">
        <f t="shared" si="7"/>
        <v>0.1270388056747566</v>
      </c>
    </row>
    <row r="14" spans="1:20" ht="12.75">
      <c r="A14" s="11">
        <v>1997</v>
      </c>
      <c r="B14" s="4">
        <f t="shared" si="2"/>
        <v>131</v>
      </c>
      <c r="C14" s="33">
        <f t="shared" si="3"/>
        <v>0.6822561324930994</v>
      </c>
      <c r="D14" s="12">
        <f t="shared" si="4"/>
        <v>0.17319794806705802</v>
      </c>
      <c r="F14" s="23">
        <v>2010</v>
      </c>
      <c r="G14" s="27">
        <v>770</v>
      </c>
      <c r="H14" s="35">
        <f t="shared" si="5"/>
        <v>1.7662981144194154</v>
      </c>
      <c r="I14" s="24">
        <f t="shared" si="6"/>
        <v>0.6594114281995156</v>
      </c>
      <c r="N14" s="28">
        <v>1997</v>
      </c>
      <c r="O14" s="28">
        <v>131</v>
      </c>
      <c r="P14" s="28">
        <v>19201</v>
      </c>
      <c r="Q14" s="28">
        <v>756360</v>
      </c>
      <c r="R14" s="26">
        <f t="shared" si="0"/>
        <v>0.6822561324930994</v>
      </c>
      <c r="S14" s="26">
        <f t="shared" si="1"/>
        <v>2.538605954836321</v>
      </c>
      <c r="T14" s="26">
        <f t="shared" si="7"/>
        <v>0.17319794806705802</v>
      </c>
    </row>
    <row r="15" spans="1:20" ht="12.75">
      <c r="A15" s="13">
        <v>1998</v>
      </c>
      <c r="B15" s="8">
        <f t="shared" si="2"/>
        <v>135</v>
      </c>
      <c r="C15" s="34">
        <f t="shared" si="3"/>
        <v>0.6581834137779728</v>
      </c>
      <c r="D15" s="14">
        <f t="shared" si="4"/>
        <v>0.17518179977888165</v>
      </c>
      <c r="F15" s="15" t="s">
        <v>481</v>
      </c>
      <c r="G15" s="16">
        <v>5797</v>
      </c>
      <c r="H15" s="36">
        <f t="shared" si="5"/>
        <v>1.1116587052445668</v>
      </c>
      <c r="I15" s="17">
        <f t="shared" si="6"/>
        <v>0.2994896431966048</v>
      </c>
      <c r="N15" s="28">
        <v>1998</v>
      </c>
      <c r="O15" s="28">
        <v>135</v>
      </c>
      <c r="P15" s="28">
        <v>20511</v>
      </c>
      <c r="Q15" s="28">
        <v>770628</v>
      </c>
      <c r="R15" s="26">
        <f t="shared" si="0"/>
        <v>0.6581834137779728</v>
      </c>
      <c r="S15" s="26">
        <f t="shared" si="1"/>
        <v>2.6615954779738082</v>
      </c>
      <c r="T15" s="26">
        <f t="shared" si="7"/>
        <v>0.17518179977888165</v>
      </c>
    </row>
    <row r="16" spans="14:20" ht="12.75">
      <c r="N16" s="28">
        <v>1999</v>
      </c>
      <c r="O16" s="28">
        <v>156</v>
      </c>
      <c r="P16" s="28">
        <v>21796</v>
      </c>
      <c r="Q16" s="28">
        <v>783474</v>
      </c>
      <c r="R16" s="26">
        <f t="shared" si="0"/>
        <v>0.7157276564507249</v>
      </c>
      <c r="S16" s="26">
        <f t="shared" si="1"/>
        <v>2.781968514590146</v>
      </c>
      <c r="T16" s="26">
        <f t="shared" si="7"/>
        <v>0.19911318052673094</v>
      </c>
    </row>
    <row r="17" spans="14:20" ht="12.75">
      <c r="N17" s="28">
        <v>2000</v>
      </c>
      <c r="O17" s="28">
        <v>197</v>
      </c>
      <c r="P17" s="28">
        <v>22158</v>
      </c>
      <c r="Q17" s="28">
        <v>796683</v>
      </c>
      <c r="R17" s="26">
        <f t="shared" si="0"/>
        <v>0.8890694105966243</v>
      </c>
      <c r="S17" s="26">
        <f t="shared" si="1"/>
        <v>2.781281890036564</v>
      </c>
      <c r="T17" s="26">
        <f t="shared" si="7"/>
        <v>0.24727526506778733</v>
      </c>
    </row>
    <row r="18" spans="14:20" ht="12.75">
      <c r="N18" s="28">
        <v>2001</v>
      </c>
      <c r="O18" s="28">
        <v>212</v>
      </c>
      <c r="P18" s="28">
        <v>23340</v>
      </c>
      <c r="Q18" s="28">
        <v>795431</v>
      </c>
      <c r="R18" s="26">
        <f t="shared" si="0"/>
        <v>0.908311910882605</v>
      </c>
      <c r="S18" s="26">
        <f t="shared" si="1"/>
        <v>2.934258282616594</v>
      </c>
      <c r="T18" s="26">
        <f t="shared" si="7"/>
        <v>0.2665221747706589</v>
      </c>
    </row>
    <row r="19" spans="14:20" ht="12.75">
      <c r="N19" s="28">
        <v>2002</v>
      </c>
      <c r="O19" s="28">
        <v>286</v>
      </c>
      <c r="P19" s="28">
        <v>24793</v>
      </c>
      <c r="Q19" s="28">
        <v>812208</v>
      </c>
      <c r="R19" s="26">
        <f t="shared" si="0"/>
        <v>1.1535514056386884</v>
      </c>
      <c r="S19" s="26">
        <f t="shared" si="1"/>
        <v>3.052543190906763</v>
      </c>
      <c r="T19" s="26">
        <f t="shared" si="7"/>
        <v>0.3521265488643303</v>
      </c>
    </row>
    <row r="20" spans="14:20" ht="12.75">
      <c r="N20" s="28">
        <v>2003</v>
      </c>
      <c r="O20" s="28">
        <v>335</v>
      </c>
      <c r="P20" s="28">
        <v>25911</v>
      </c>
      <c r="Q20" s="28">
        <v>846203</v>
      </c>
      <c r="R20" s="26">
        <f t="shared" si="0"/>
        <v>1.2928871907683994</v>
      </c>
      <c r="S20" s="26">
        <f t="shared" si="1"/>
        <v>3.0620312147321624</v>
      </c>
      <c r="T20" s="26">
        <f t="shared" si="7"/>
        <v>0.39588609352602155</v>
      </c>
    </row>
    <row r="21" spans="14:20" ht="12.75">
      <c r="N21" s="28">
        <v>2004</v>
      </c>
      <c r="O21" s="28">
        <v>332</v>
      </c>
      <c r="P21" s="28">
        <v>27716</v>
      </c>
      <c r="Q21" s="28">
        <v>882818</v>
      </c>
      <c r="R21" s="26">
        <f t="shared" si="0"/>
        <v>1.1978640496464137</v>
      </c>
      <c r="S21" s="26">
        <f t="shared" si="1"/>
        <v>3.1394919451121295</v>
      </c>
      <c r="T21" s="26">
        <f t="shared" si="7"/>
        <v>0.37606845352043117</v>
      </c>
    </row>
    <row r="22" spans="14:20" ht="12.75">
      <c r="N22" s="28">
        <v>2005</v>
      </c>
      <c r="O22" s="28">
        <v>429</v>
      </c>
      <c r="P22" s="28">
        <v>29948</v>
      </c>
      <c r="Q22" s="28">
        <v>925780</v>
      </c>
      <c r="R22" s="26">
        <f t="shared" si="0"/>
        <v>1.432482970482169</v>
      </c>
      <c r="S22" s="26">
        <f t="shared" si="1"/>
        <v>3.2348938192659165</v>
      </c>
      <c r="T22" s="26">
        <f t="shared" si="7"/>
        <v>0.4633930307416449</v>
      </c>
    </row>
    <row r="23" spans="14:20" ht="12.75">
      <c r="N23" s="28">
        <v>2006</v>
      </c>
      <c r="O23" s="28">
        <v>486</v>
      </c>
      <c r="P23" s="28">
        <v>32401</v>
      </c>
      <c r="Q23" s="28">
        <v>973520</v>
      </c>
      <c r="R23" s="26">
        <f t="shared" si="0"/>
        <v>1.4999537051325575</v>
      </c>
      <c r="S23" s="26">
        <f t="shared" si="1"/>
        <v>3.3282315720272826</v>
      </c>
      <c r="T23" s="26">
        <f t="shared" si="7"/>
        <v>0.49921932780014794</v>
      </c>
    </row>
    <row r="24" spans="14:20" ht="12.75">
      <c r="N24" s="28">
        <v>2007</v>
      </c>
      <c r="O24" s="28">
        <v>555</v>
      </c>
      <c r="P24" s="28">
        <v>35208</v>
      </c>
      <c r="Q24" s="28">
        <v>1021021</v>
      </c>
      <c r="R24" s="26">
        <f t="shared" si="0"/>
        <v>1.576346284935242</v>
      </c>
      <c r="S24" s="26">
        <f t="shared" si="1"/>
        <v>3.44831301217115</v>
      </c>
      <c r="T24" s="26">
        <f t="shared" si="7"/>
        <v>0.5435735406029847</v>
      </c>
    </row>
    <row r="25" spans="14:20" ht="12.75">
      <c r="N25" s="28">
        <v>2008</v>
      </c>
      <c r="O25" s="28">
        <v>613</v>
      </c>
      <c r="P25" s="28">
        <v>38429</v>
      </c>
      <c r="Q25" s="28">
        <v>1091735</v>
      </c>
      <c r="R25" s="26">
        <f t="shared" si="0"/>
        <v>1.595149496474017</v>
      </c>
      <c r="S25" s="26">
        <f t="shared" si="1"/>
        <v>3.5199934049929698</v>
      </c>
      <c r="T25" s="26">
        <f t="shared" si="7"/>
        <v>0.5614915707566397</v>
      </c>
    </row>
    <row r="26" spans="14:20" ht="12.75">
      <c r="N26" s="28">
        <v>2009</v>
      </c>
      <c r="O26" s="28">
        <v>714</v>
      </c>
      <c r="P26" s="28">
        <v>41140</v>
      </c>
      <c r="Q26" s="28">
        <v>1131251</v>
      </c>
      <c r="R26" s="26">
        <f t="shared" si="0"/>
        <v>1.7355371900826446</v>
      </c>
      <c r="S26" s="26">
        <f t="shared" si="1"/>
        <v>3.6366818681265256</v>
      </c>
      <c r="T26" s="26">
        <f t="shared" si="7"/>
        <v>0.6311596630632813</v>
      </c>
    </row>
    <row r="27" spans="14:20" ht="12.75">
      <c r="N27" s="28">
        <v>2010</v>
      </c>
      <c r="O27" s="28">
        <v>770</v>
      </c>
      <c r="P27" s="28">
        <v>43594</v>
      </c>
      <c r="Q27" s="28">
        <v>1167708</v>
      </c>
      <c r="R27" s="26">
        <f t="shared" si="0"/>
        <v>1.7662981144194154</v>
      </c>
      <c r="S27" s="26">
        <f t="shared" si="1"/>
        <v>3.733296337783076</v>
      </c>
      <c r="T27" s="26">
        <f t="shared" si="7"/>
        <v>0.6594114281995156</v>
      </c>
    </row>
    <row r="28" spans="14:20" ht="12.75">
      <c r="N28" s="28" t="s">
        <v>481</v>
      </c>
      <c r="O28" s="28">
        <f>+SUM(O3:O27)</f>
        <v>5797</v>
      </c>
      <c r="P28" s="28">
        <f>+SUM(P3:P27)</f>
        <v>521473</v>
      </c>
      <c r="Q28" s="28">
        <f>+SUM(Q3:Q27)</f>
        <v>19356262</v>
      </c>
      <c r="R28" s="26">
        <f t="shared" si="0"/>
        <v>1.1116587052445668</v>
      </c>
      <c r="S28" s="26">
        <f t="shared" si="1"/>
        <v>2.6940790530733674</v>
      </c>
      <c r="T28" s="26">
        <f t="shared" si="7"/>
        <v>0.2994896431966048</v>
      </c>
    </row>
    <row r="29" spans="18:20" ht="12.75">
      <c r="R29" s="28" t="s">
        <v>490</v>
      </c>
      <c r="S29" s="28" t="s">
        <v>491</v>
      </c>
      <c r="T29" s="28" t="s">
        <v>497</v>
      </c>
    </row>
  </sheetData>
  <mergeCells count="5">
    <mergeCell ref="O1:P1"/>
    <mergeCell ref="B1:B2"/>
    <mergeCell ref="G1:G2"/>
    <mergeCell ref="C1:D1"/>
    <mergeCell ref="H1:I1"/>
  </mergeCells>
  <printOptions/>
  <pageMargins left="0.75" right="0.75" top="1" bottom="1" header="0" footer="0"/>
  <pageSetup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2" sqref="A2"/>
    </sheetView>
  </sheetViews>
  <sheetFormatPr defaultColWidth="11.421875" defaultRowHeight="12.75"/>
  <cols>
    <col min="1" max="1" width="23.57421875" style="0" customWidth="1"/>
    <col min="2" max="2" width="9.7109375" style="0" customWidth="1"/>
    <col min="3" max="3" width="7.7109375" style="0" customWidth="1"/>
    <col min="4" max="4" width="8.7109375" style="0" customWidth="1"/>
    <col min="5" max="5" width="7.7109375" style="0" customWidth="1"/>
  </cols>
  <sheetData>
    <row r="1" ht="12.75">
      <c r="A1" t="s">
        <v>235</v>
      </c>
    </row>
    <row r="3" spans="1:5" ht="12.75">
      <c r="A3" s="6" t="s">
        <v>421</v>
      </c>
      <c r="B3" s="19" t="s">
        <v>103</v>
      </c>
      <c r="C3" s="19" t="s">
        <v>99</v>
      </c>
      <c r="D3" s="19" t="s">
        <v>102</v>
      </c>
      <c r="E3" s="19" t="s">
        <v>104</v>
      </c>
    </row>
    <row r="4" spans="1:5" ht="12.75">
      <c r="A4" s="15" t="s">
        <v>423</v>
      </c>
      <c r="B4" s="16">
        <v>3139</v>
      </c>
      <c r="C4" s="36">
        <v>100</v>
      </c>
      <c r="D4" s="16">
        <v>19554</v>
      </c>
      <c r="E4" s="17">
        <f>+D4/B4</f>
        <v>6.229372411596049</v>
      </c>
    </row>
    <row r="5" spans="1:5" ht="12.75">
      <c r="A5" s="9" t="s">
        <v>422</v>
      </c>
      <c r="B5" s="7">
        <v>2037</v>
      </c>
      <c r="C5" s="32">
        <f aca="true" t="shared" si="0" ref="C5:C21">+B5*100/$B$4</f>
        <v>64.89327811404905</v>
      </c>
      <c r="D5" s="37">
        <v>10989</v>
      </c>
      <c r="E5" s="10">
        <f aca="true" t="shared" si="1" ref="E5:E21">+D5/B5</f>
        <v>5.394698085419735</v>
      </c>
    </row>
    <row r="6" spans="1:5" ht="12.75">
      <c r="A6" s="40" t="s">
        <v>233</v>
      </c>
      <c r="B6" s="41">
        <v>974</v>
      </c>
      <c r="C6" s="42">
        <f t="shared" si="0"/>
        <v>31.02899012424339</v>
      </c>
      <c r="D6" s="43">
        <v>5015</v>
      </c>
      <c r="E6" s="44">
        <f t="shared" si="1"/>
        <v>5.148870636550308</v>
      </c>
    </row>
    <row r="7" spans="1:5" ht="12.75">
      <c r="A7" s="40" t="s">
        <v>232</v>
      </c>
      <c r="B7" s="41">
        <f>+B5-B6</f>
        <v>1063</v>
      </c>
      <c r="C7" s="42">
        <f t="shared" si="0"/>
        <v>33.86428798980567</v>
      </c>
      <c r="D7" s="43">
        <f>+D5-D6</f>
        <v>5974</v>
      </c>
      <c r="E7" s="44">
        <f t="shared" si="1"/>
        <v>5.619943555973659</v>
      </c>
    </row>
    <row r="8" spans="1:5" ht="12.75">
      <c r="A8" s="15" t="s">
        <v>234</v>
      </c>
      <c r="B8" s="16">
        <f>+B4-B5</f>
        <v>1102</v>
      </c>
      <c r="C8" s="36">
        <f t="shared" si="0"/>
        <v>35.10672188595094</v>
      </c>
      <c r="D8" s="45">
        <f>+D4-D5</f>
        <v>8565</v>
      </c>
      <c r="E8" s="17">
        <f t="shared" si="1"/>
        <v>7.772232304900181</v>
      </c>
    </row>
    <row r="9" spans="1:5" ht="12.75">
      <c r="A9" s="9" t="s">
        <v>424</v>
      </c>
      <c r="B9" s="7">
        <v>270</v>
      </c>
      <c r="C9" s="32">
        <f t="shared" si="0"/>
        <v>8.601465434851864</v>
      </c>
      <c r="D9" s="37">
        <v>2654</v>
      </c>
      <c r="E9" s="10">
        <f t="shared" si="1"/>
        <v>9.829629629629629</v>
      </c>
    </row>
    <row r="10" spans="1:5" ht="12.75">
      <c r="A10" s="11" t="s">
        <v>425</v>
      </c>
      <c r="B10" s="4">
        <v>141</v>
      </c>
      <c r="C10" s="33">
        <f t="shared" si="0"/>
        <v>4.491876393755973</v>
      </c>
      <c r="D10" s="39">
        <v>1311</v>
      </c>
      <c r="E10" s="12">
        <f t="shared" si="1"/>
        <v>9.297872340425531</v>
      </c>
    </row>
    <row r="11" spans="1:5" ht="12.75">
      <c r="A11" s="11" t="s">
        <v>427</v>
      </c>
      <c r="B11" s="4">
        <v>137</v>
      </c>
      <c r="C11" s="33">
        <f t="shared" si="0"/>
        <v>4.364447276202612</v>
      </c>
      <c r="D11" s="39">
        <v>1195</v>
      </c>
      <c r="E11" s="12">
        <f t="shared" si="1"/>
        <v>8.722627737226277</v>
      </c>
    </row>
    <row r="12" spans="1:5" ht="12.75">
      <c r="A12" s="11" t="s">
        <v>428</v>
      </c>
      <c r="B12" s="4">
        <v>108</v>
      </c>
      <c r="C12" s="33">
        <f t="shared" si="0"/>
        <v>3.4405861739407455</v>
      </c>
      <c r="D12" s="39">
        <v>1136</v>
      </c>
      <c r="E12" s="12">
        <f t="shared" si="1"/>
        <v>10.518518518518519</v>
      </c>
    </row>
    <row r="13" spans="1:5" ht="12.75">
      <c r="A13" s="11" t="s">
        <v>426</v>
      </c>
      <c r="B13" s="4">
        <v>85</v>
      </c>
      <c r="C13" s="33">
        <f t="shared" si="0"/>
        <v>2.70786874800892</v>
      </c>
      <c r="D13" s="39">
        <v>767</v>
      </c>
      <c r="E13" s="12">
        <f t="shared" si="1"/>
        <v>9.023529411764706</v>
      </c>
    </row>
    <row r="14" spans="1:5" ht="12.75">
      <c r="A14" s="11" t="s">
        <v>431</v>
      </c>
      <c r="B14" s="4">
        <v>81</v>
      </c>
      <c r="C14" s="33">
        <f t="shared" si="0"/>
        <v>2.580439630455559</v>
      </c>
      <c r="D14" s="39">
        <v>861</v>
      </c>
      <c r="E14" s="12">
        <f t="shared" si="1"/>
        <v>10.62962962962963</v>
      </c>
    </row>
    <row r="15" spans="1:5" ht="12.75">
      <c r="A15" s="11" t="s">
        <v>430</v>
      </c>
      <c r="B15" s="4">
        <v>58</v>
      </c>
      <c r="C15" s="33">
        <f t="shared" si="0"/>
        <v>1.8477222045237336</v>
      </c>
      <c r="D15" s="39">
        <v>358</v>
      </c>
      <c r="E15" s="12">
        <f t="shared" si="1"/>
        <v>6.172413793103448</v>
      </c>
    </row>
    <row r="16" spans="1:5" ht="12.75">
      <c r="A16" s="11" t="s">
        <v>433</v>
      </c>
      <c r="B16" s="4">
        <v>56</v>
      </c>
      <c r="C16" s="33">
        <f t="shared" si="0"/>
        <v>1.7840076457470533</v>
      </c>
      <c r="D16" s="39">
        <v>690</v>
      </c>
      <c r="E16" s="12">
        <f t="shared" si="1"/>
        <v>12.321428571428571</v>
      </c>
    </row>
    <row r="17" spans="1:5" ht="12.75">
      <c r="A17" s="11" t="s">
        <v>429</v>
      </c>
      <c r="B17" s="4">
        <v>43</v>
      </c>
      <c r="C17" s="33">
        <f t="shared" si="0"/>
        <v>1.36986301369863</v>
      </c>
      <c r="D17" s="39">
        <v>913</v>
      </c>
      <c r="E17" s="12">
        <f t="shared" si="1"/>
        <v>21.232558139534884</v>
      </c>
    </row>
    <row r="18" spans="1:5" ht="12.75">
      <c r="A18" s="11" t="s">
        <v>436</v>
      </c>
      <c r="B18" s="4">
        <v>41</v>
      </c>
      <c r="C18" s="33">
        <f t="shared" si="0"/>
        <v>1.3061484549219498</v>
      </c>
      <c r="D18" s="39">
        <v>183</v>
      </c>
      <c r="E18" s="12">
        <f t="shared" si="1"/>
        <v>4.463414634146342</v>
      </c>
    </row>
    <row r="19" spans="1:5" ht="12.75">
      <c r="A19" s="11" t="s">
        <v>434</v>
      </c>
      <c r="B19" s="4">
        <v>35</v>
      </c>
      <c r="C19" s="33">
        <f t="shared" si="0"/>
        <v>1.1150047785919082</v>
      </c>
      <c r="D19" s="39">
        <v>322</v>
      </c>
      <c r="E19" s="12">
        <f t="shared" si="1"/>
        <v>9.2</v>
      </c>
    </row>
    <row r="20" spans="1:5" ht="12.75">
      <c r="A20" s="11" t="s">
        <v>432</v>
      </c>
      <c r="B20" s="4">
        <v>32</v>
      </c>
      <c r="C20" s="33">
        <f t="shared" si="0"/>
        <v>1.0194329404268876</v>
      </c>
      <c r="D20" s="39">
        <v>463</v>
      </c>
      <c r="E20" s="12">
        <f t="shared" si="1"/>
        <v>14.46875</v>
      </c>
    </row>
    <row r="21" spans="1:5" ht="12.75">
      <c r="A21" s="13" t="s">
        <v>437</v>
      </c>
      <c r="B21" s="8">
        <v>32</v>
      </c>
      <c r="C21" s="34">
        <f t="shared" si="0"/>
        <v>1.0194329404268876</v>
      </c>
      <c r="D21" s="38">
        <v>295</v>
      </c>
      <c r="E21" s="14">
        <f t="shared" si="1"/>
        <v>9.21875</v>
      </c>
    </row>
    <row r="24" ht="12.75">
      <c r="A24" t="s">
        <v>435</v>
      </c>
    </row>
  </sheetData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workbookViewId="0" topLeftCell="A1">
      <selection activeCell="A2" sqref="A2"/>
    </sheetView>
  </sheetViews>
  <sheetFormatPr defaultColWidth="11.421875" defaultRowHeight="12.75"/>
  <cols>
    <col min="1" max="1" width="35.7109375" style="0" customWidth="1"/>
    <col min="2" max="2" width="8.28125" style="0" bestFit="1" customWidth="1"/>
    <col min="3" max="3" width="6.7109375" style="2" customWidth="1"/>
    <col min="4" max="4" width="25.421875" style="0" customWidth="1"/>
    <col min="5" max="5" width="8.28125" style="0" bestFit="1" customWidth="1"/>
    <col min="6" max="6" width="6.7109375" style="2" customWidth="1"/>
    <col min="10" max="10" width="53.8515625" style="0" bestFit="1" customWidth="1"/>
    <col min="11" max="11" width="8.7109375" style="0" customWidth="1"/>
    <col min="12" max="12" width="8.00390625" style="0" customWidth="1"/>
    <col min="13" max="13" width="9.140625" style="0" customWidth="1"/>
    <col min="14" max="14" width="12.00390625" style="0" bestFit="1" customWidth="1"/>
  </cols>
  <sheetData>
    <row r="1" spans="1:14" ht="12.75">
      <c r="A1" t="s">
        <v>220</v>
      </c>
      <c r="H1" t="s">
        <v>217</v>
      </c>
      <c r="J1" t="s">
        <v>176</v>
      </c>
      <c r="K1" t="s">
        <v>483</v>
      </c>
      <c r="L1" t="s">
        <v>99</v>
      </c>
      <c r="M1" t="s">
        <v>316</v>
      </c>
      <c r="N1" t="s">
        <v>317</v>
      </c>
    </row>
    <row r="2" spans="8:14" ht="12.75">
      <c r="H2" s="1">
        <v>3139</v>
      </c>
      <c r="J2" t="s">
        <v>169</v>
      </c>
      <c r="K2">
        <v>10</v>
      </c>
      <c r="L2">
        <v>0.319</v>
      </c>
      <c r="M2" t="s">
        <v>302</v>
      </c>
      <c r="N2" t="s">
        <v>315</v>
      </c>
    </row>
    <row r="3" spans="1:14" ht="12.75">
      <c r="A3" s="18" t="s">
        <v>344</v>
      </c>
      <c r="B3" s="19" t="s">
        <v>103</v>
      </c>
      <c r="C3" s="46" t="s">
        <v>99</v>
      </c>
      <c r="D3" s="18" t="s">
        <v>345</v>
      </c>
      <c r="E3" s="19" t="s">
        <v>103</v>
      </c>
      <c r="F3" s="46" t="s">
        <v>99</v>
      </c>
      <c r="J3" t="s">
        <v>164</v>
      </c>
      <c r="K3">
        <v>12</v>
      </c>
      <c r="L3">
        <v>0.382</v>
      </c>
      <c r="M3" t="s">
        <v>302</v>
      </c>
      <c r="N3" t="s">
        <v>436</v>
      </c>
    </row>
    <row r="4" spans="1:14" ht="12.75">
      <c r="A4" s="9" t="s">
        <v>357</v>
      </c>
      <c r="B4" s="7">
        <v>80</v>
      </c>
      <c r="C4" s="49">
        <f>+B4*100/$H$2</f>
        <v>2.548582351067219</v>
      </c>
      <c r="D4" s="9" t="s">
        <v>500</v>
      </c>
      <c r="E4" s="7">
        <v>188</v>
      </c>
      <c r="F4" s="10">
        <f aca="true" t="shared" si="0" ref="F4:F42">+E4*100/$H$2</f>
        <v>5.9891685250079645</v>
      </c>
      <c r="J4" t="s">
        <v>168</v>
      </c>
      <c r="K4">
        <v>10</v>
      </c>
      <c r="L4">
        <v>0.319</v>
      </c>
      <c r="M4" t="s">
        <v>302</v>
      </c>
      <c r="N4" t="s">
        <v>436</v>
      </c>
    </row>
    <row r="5" spans="1:14" ht="12.75">
      <c r="A5" s="11" t="s">
        <v>173</v>
      </c>
      <c r="B5" s="4">
        <v>30</v>
      </c>
      <c r="C5" s="50">
        <f aca="true" t="shared" si="1" ref="C5:C25">+B5*100/$H$2</f>
        <v>0.9557183816502071</v>
      </c>
      <c r="D5" s="11" t="s">
        <v>204</v>
      </c>
      <c r="E5" s="4">
        <v>156</v>
      </c>
      <c r="F5" s="12">
        <f t="shared" si="0"/>
        <v>4.969735584581077</v>
      </c>
      <c r="J5" t="s">
        <v>160</v>
      </c>
      <c r="K5">
        <v>13</v>
      </c>
      <c r="L5">
        <v>0.414</v>
      </c>
      <c r="M5" t="s">
        <v>302</v>
      </c>
      <c r="N5" t="s">
        <v>312</v>
      </c>
    </row>
    <row r="6" spans="1:14" ht="12.75">
      <c r="A6" s="11" t="s">
        <v>358</v>
      </c>
      <c r="B6" s="4">
        <v>30</v>
      </c>
      <c r="C6" s="50">
        <f t="shared" si="1"/>
        <v>0.9557183816502071</v>
      </c>
      <c r="D6" s="11" t="s">
        <v>185</v>
      </c>
      <c r="E6" s="4">
        <v>100</v>
      </c>
      <c r="F6" s="12">
        <f t="shared" si="0"/>
        <v>3.1857279388340234</v>
      </c>
      <c r="J6" t="s">
        <v>159</v>
      </c>
      <c r="K6">
        <v>14</v>
      </c>
      <c r="L6">
        <v>0.446</v>
      </c>
      <c r="M6" t="s">
        <v>302</v>
      </c>
      <c r="N6" t="s">
        <v>425</v>
      </c>
    </row>
    <row r="7" spans="1:14" ht="12.75">
      <c r="A7" s="11" t="s">
        <v>359</v>
      </c>
      <c r="B7" s="4">
        <v>27</v>
      </c>
      <c r="C7" s="50">
        <f t="shared" si="1"/>
        <v>0.8601465434851864</v>
      </c>
      <c r="D7" s="11" t="s">
        <v>196</v>
      </c>
      <c r="E7" s="4">
        <v>79</v>
      </c>
      <c r="F7" s="12">
        <f t="shared" si="0"/>
        <v>2.5167250716788785</v>
      </c>
      <c r="J7" t="s">
        <v>165</v>
      </c>
      <c r="K7">
        <v>12</v>
      </c>
      <c r="L7">
        <v>0.382</v>
      </c>
      <c r="M7" t="s">
        <v>302</v>
      </c>
      <c r="N7" t="s">
        <v>426</v>
      </c>
    </row>
    <row r="8" spans="1:14" ht="12.75">
      <c r="A8" s="11" t="s">
        <v>360</v>
      </c>
      <c r="B8" s="4">
        <v>26</v>
      </c>
      <c r="C8" s="50">
        <f t="shared" si="1"/>
        <v>0.8282892640968461</v>
      </c>
      <c r="D8" s="11" t="s">
        <v>200</v>
      </c>
      <c r="E8" s="4">
        <v>65</v>
      </c>
      <c r="F8" s="12">
        <f t="shared" si="0"/>
        <v>2.0707231602421152</v>
      </c>
      <c r="J8" t="s">
        <v>163</v>
      </c>
      <c r="K8">
        <v>12</v>
      </c>
      <c r="L8">
        <v>0.382</v>
      </c>
      <c r="M8" t="s">
        <v>302</v>
      </c>
      <c r="N8" t="s">
        <v>432</v>
      </c>
    </row>
    <row r="9" spans="1:14" ht="12.75">
      <c r="A9" s="11" t="s">
        <v>170</v>
      </c>
      <c r="B9" s="4">
        <v>19</v>
      </c>
      <c r="C9" s="50">
        <f t="shared" si="1"/>
        <v>0.6052883083784645</v>
      </c>
      <c r="D9" s="11" t="s">
        <v>205</v>
      </c>
      <c r="E9" s="4">
        <v>58</v>
      </c>
      <c r="F9" s="12">
        <f t="shared" si="0"/>
        <v>1.8477222045237336</v>
      </c>
      <c r="J9" t="s">
        <v>167</v>
      </c>
      <c r="K9">
        <v>11</v>
      </c>
      <c r="L9">
        <v>0.35</v>
      </c>
      <c r="M9" t="s">
        <v>302</v>
      </c>
      <c r="N9" t="s">
        <v>432</v>
      </c>
    </row>
    <row r="10" spans="1:14" ht="12.75">
      <c r="A10" s="11" t="s">
        <v>171</v>
      </c>
      <c r="B10" s="4">
        <v>17</v>
      </c>
      <c r="C10" s="50">
        <f t="shared" si="1"/>
        <v>0.5415737496017841</v>
      </c>
      <c r="D10" s="11" t="s">
        <v>190</v>
      </c>
      <c r="E10" s="4">
        <v>54</v>
      </c>
      <c r="F10" s="12">
        <f t="shared" si="0"/>
        <v>1.7202930869703728</v>
      </c>
      <c r="J10" t="s">
        <v>162</v>
      </c>
      <c r="K10">
        <v>13</v>
      </c>
      <c r="L10">
        <v>0.414</v>
      </c>
      <c r="M10" t="s">
        <v>302</v>
      </c>
      <c r="N10" t="s">
        <v>314</v>
      </c>
    </row>
    <row r="11" spans="1:14" ht="12.75">
      <c r="A11" s="11" t="s">
        <v>174</v>
      </c>
      <c r="B11" s="4">
        <v>17</v>
      </c>
      <c r="C11" s="50">
        <f t="shared" si="1"/>
        <v>0.5415737496017841</v>
      </c>
      <c r="D11" s="11" t="s">
        <v>184</v>
      </c>
      <c r="E11" s="4">
        <v>52</v>
      </c>
      <c r="F11" s="12">
        <f t="shared" si="0"/>
        <v>1.6565785281936922</v>
      </c>
      <c r="J11" t="s">
        <v>158</v>
      </c>
      <c r="K11">
        <v>15</v>
      </c>
      <c r="L11">
        <v>0.478</v>
      </c>
      <c r="M11" t="s">
        <v>302</v>
      </c>
      <c r="N11" t="s">
        <v>431</v>
      </c>
    </row>
    <row r="12" spans="1:14" ht="12.75">
      <c r="A12" s="11" t="s">
        <v>219</v>
      </c>
      <c r="B12" s="4">
        <v>16</v>
      </c>
      <c r="C12" s="50">
        <f t="shared" si="1"/>
        <v>0.5097164702134438</v>
      </c>
      <c r="D12" s="11" t="s">
        <v>197</v>
      </c>
      <c r="E12" s="4">
        <v>46</v>
      </c>
      <c r="F12" s="12">
        <f t="shared" si="0"/>
        <v>1.4654348518636509</v>
      </c>
      <c r="J12" t="s">
        <v>161</v>
      </c>
      <c r="K12">
        <v>13</v>
      </c>
      <c r="L12">
        <v>0.414</v>
      </c>
      <c r="M12" t="s">
        <v>302</v>
      </c>
      <c r="N12" t="s">
        <v>431</v>
      </c>
    </row>
    <row r="13" spans="1:14" ht="12.75">
      <c r="A13" s="11" t="s">
        <v>172</v>
      </c>
      <c r="B13" s="4">
        <v>16</v>
      </c>
      <c r="C13" s="50">
        <f t="shared" si="1"/>
        <v>0.5097164702134438</v>
      </c>
      <c r="D13" s="11" t="s">
        <v>206</v>
      </c>
      <c r="E13" s="4">
        <v>45</v>
      </c>
      <c r="F13" s="12">
        <f t="shared" si="0"/>
        <v>1.4335775724753106</v>
      </c>
      <c r="J13" t="s">
        <v>166</v>
      </c>
      <c r="K13">
        <v>11</v>
      </c>
      <c r="L13">
        <v>0.35</v>
      </c>
      <c r="M13" t="s">
        <v>302</v>
      </c>
      <c r="N13" t="s">
        <v>434</v>
      </c>
    </row>
    <row r="14" spans="1:14" ht="12.75">
      <c r="A14" s="11" t="s">
        <v>354</v>
      </c>
      <c r="B14" s="4">
        <v>15</v>
      </c>
      <c r="C14" s="50">
        <f t="shared" si="1"/>
        <v>0.47785919082510353</v>
      </c>
      <c r="D14" s="11" t="s">
        <v>207</v>
      </c>
      <c r="E14" s="4">
        <v>40</v>
      </c>
      <c r="F14" s="12">
        <f t="shared" si="0"/>
        <v>1.2742911755336095</v>
      </c>
      <c r="J14" t="s">
        <v>87</v>
      </c>
      <c r="K14">
        <v>80</v>
      </c>
      <c r="L14">
        <v>2.549</v>
      </c>
      <c r="M14" t="s">
        <v>303</v>
      </c>
      <c r="N14" t="s">
        <v>312</v>
      </c>
    </row>
    <row r="15" spans="1:14" ht="12.75">
      <c r="A15" s="11" t="s">
        <v>175</v>
      </c>
      <c r="B15" s="4">
        <v>14</v>
      </c>
      <c r="C15" s="50">
        <f t="shared" si="1"/>
        <v>0.4460019114367633</v>
      </c>
      <c r="D15" s="11" t="s">
        <v>187</v>
      </c>
      <c r="E15" s="4">
        <v>37</v>
      </c>
      <c r="F15" s="12">
        <f t="shared" si="0"/>
        <v>1.1787193373685887</v>
      </c>
      <c r="J15" t="s">
        <v>157</v>
      </c>
      <c r="K15">
        <v>16</v>
      </c>
      <c r="L15">
        <v>0.51</v>
      </c>
      <c r="M15" t="s">
        <v>313</v>
      </c>
      <c r="N15" t="s">
        <v>430</v>
      </c>
    </row>
    <row r="16" spans="1:14" ht="12.75">
      <c r="A16" s="11" t="s">
        <v>349</v>
      </c>
      <c r="B16" s="4">
        <v>13</v>
      </c>
      <c r="C16" s="50">
        <f t="shared" si="1"/>
        <v>0.41414463204842306</v>
      </c>
      <c r="D16" s="11" t="s">
        <v>195</v>
      </c>
      <c r="E16" s="4">
        <v>36</v>
      </c>
      <c r="F16" s="12">
        <f t="shared" si="0"/>
        <v>1.1468620579802484</v>
      </c>
      <c r="J16" t="s">
        <v>88</v>
      </c>
      <c r="K16">
        <v>30</v>
      </c>
      <c r="L16">
        <v>0.956</v>
      </c>
      <c r="M16" t="s">
        <v>304</v>
      </c>
      <c r="N16" t="s">
        <v>433</v>
      </c>
    </row>
    <row r="17" spans="1:14" ht="12.75">
      <c r="A17" s="11" t="s">
        <v>353</v>
      </c>
      <c r="B17" s="4">
        <v>13</v>
      </c>
      <c r="C17" s="50">
        <f t="shared" si="1"/>
        <v>0.41414463204842306</v>
      </c>
      <c r="D17" s="11" t="s">
        <v>183</v>
      </c>
      <c r="E17" s="4">
        <v>31</v>
      </c>
      <c r="F17" s="12">
        <f t="shared" si="0"/>
        <v>0.9875756610385473</v>
      </c>
      <c r="J17" t="s">
        <v>89</v>
      </c>
      <c r="K17">
        <v>30</v>
      </c>
      <c r="L17">
        <v>0.956</v>
      </c>
      <c r="M17" t="s">
        <v>305</v>
      </c>
      <c r="N17" t="s">
        <v>427</v>
      </c>
    </row>
    <row r="18" spans="1:14" ht="12.75">
      <c r="A18" s="11" t="s">
        <v>355</v>
      </c>
      <c r="B18" s="4">
        <v>13</v>
      </c>
      <c r="C18" s="50">
        <f t="shared" si="1"/>
        <v>0.41414463204842306</v>
      </c>
      <c r="D18" s="11" t="s">
        <v>208</v>
      </c>
      <c r="E18" s="4">
        <v>30</v>
      </c>
      <c r="F18" s="12">
        <f t="shared" si="0"/>
        <v>0.9557183816502071</v>
      </c>
      <c r="J18" t="s">
        <v>90</v>
      </c>
      <c r="K18">
        <v>27</v>
      </c>
      <c r="L18">
        <v>0.86</v>
      </c>
      <c r="M18" t="s">
        <v>306</v>
      </c>
      <c r="N18" t="s">
        <v>428</v>
      </c>
    </row>
    <row r="19" spans="1:14" ht="12.75">
      <c r="A19" s="11" t="s">
        <v>347</v>
      </c>
      <c r="B19" s="4">
        <v>12</v>
      </c>
      <c r="C19" s="50">
        <f t="shared" si="1"/>
        <v>0.38228735266008285</v>
      </c>
      <c r="D19" s="11" t="s">
        <v>209</v>
      </c>
      <c r="E19" s="4">
        <v>30</v>
      </c>
      <c r="F19" s="12">
        <f t="shared" si="0"/>
        <v>0.9557183816502071</v>
      </c>
      <c r="J19" t="s">
        <v>91</v>
      </c>
      <c r="K19">
        <v>26</v>
      </c>
      <c r="L19">
        <v>0.828</v>
      </c>
      <c r="M19" t="s">
        <v>307</v>
      </c>
      <c r="N19" t="s">
        <v>428</v>
      </c>
    </row>
    <row r="20" spans="1:14" ht="12.75">
      <c r="A20" s="11" t="s">
        <v>350</v>
      </c>
      <c r="B20" s="4">
        <v>12</v>
      </c>
      <c r="C20" s="50">
        <f t="shared" si="1"/>
        <v>0.38228735266008285</v>
      </c>
      <c r="D20" s="11" t="s">
        <v>192</v>
      </c>
      <c r="E20" s="4">
        <v>29</v>
      </c>
      <c r="F20" s="12">
        <f t="shared" si="0"/>
        <v>0.9238611022618668</v>
      </c>
      <c r="J20" t="s">
        <v>92</v>
      </c>
      <c r="K20">
        <v>19</v>
      </c>
      <c r="L20">
        <v>0.605</v>
      </c>
      <c r="M20" t="s">
        <v>308</v>
      </c>
      <c r="N20" t="s">
        <v>431</v>
      </c>
    </row>
    <row r="21" spans="1:14" ht="12.75">
      <c r="A21" s="11" t="s">
        <v>351</v>
      </c>
      <c r="B21" s="4">
        <v>12</v>
      </c>
      <c r="C21" s="50">
        <f t="shared" si="1"/>
        <v>0.38228735266008285</v>
      </c>
      <c r="D21" s="11" t="s">
        <v>203</v>
      </c>
      <c r="E21" s="4">
        <v>28</v>
      </c>
      <c r="F21" s="12">
        <f t="shared" si="0"/>
        <v>0.8920038228735266</v>
      </c>
      <c r="J21" t="s">
        <v>154</v>
      </c>
      <c r="K21">
        <v>17</v>
      </c>
      <c r="L21">
        <v>0.542</v>
      </c>
      <c r="M21" t="s">
        <v>309</v>
      </c>
      <c r="N21" t="s">
        <v>437</v>
      </c>
    </row>
    <row r="22" spans="1:14" ht="12.75">
      <c r="A22" s="11" t="s">
        <v>352</v>
      </c>
      <c r="B22" s="4">
        <v>11</v>
      </c>
      <c r="C22" s="50">
        <f t="shared" si="1"/>
        <v>0.3504300732717426</v>
      </c>
      <c r="D22" s="11" t="s">
        <v>210</v>
      </c>
      <c r="E22" s="4">
        <v>27</v>
      </c>
      <c r="F22" s="12">
        <f t="shared" si="0"/>
        <v>0.8601465434851864</v>
      </c>
      <c r="J22" t="s">
        <v>155</v>
      </c>
      <c r="K22">
        <v>17</v>
      </c>
      <c r="L22">
        <v>0.542</v>
      </c>
      <c r="M22" t="s">
        <v>310</v>
      </c>
      <c r="N22" t="s">
        <v>425</v>
      </c>
    </row>
    <row r="23" spans="1:14" ht="12.75">
      <c r="A23" s="11" t="s">
        <v>356</v>
      </c>
      <c r="B23" s="4">
        <v>11</v>
      </c>
      <c r="C23" s="50">
        <f t="shared" si="1"/>
        <v>0.3504300732717426</v>
      </c>
      <c r="D23" s="11" t="s">
        <v>186</v>
      </c>
      <c r="E23" s="4">
        <v>25</v>
      </c>
      <c r="F23" s="12">
        <f t="shared" si="0"/>
        <v>0.7964319847085058</v>
      </c>
      <c r="J23" t="s">
        <v>156</v>
      </c>
      <c r="K23">
        <v>16</v>
      </c>
      <c r="L23">
        <v>0.51</v>
      </c>
      <c r="M23" t="s">
        <v>311</v>
      </c>
      <c r="N23" t="s">
        <v>427</v>
      </c>
    </row>
    <row r="24" spans="1:6" ht="12.75">
      <c r="A24" s="11" t="s">
        <v>346</v>
      </c>
      <c r="B24" s="4">
        <v>10</v>
      </c>
      <c r="C24" s="50">
        <f t="shared" si="1"/>
        <v>0.31857279388340237</v>
      </c>
      <c r="D24" s="11" t="s">
        <v>182</v>
      </c>
      <c r="E24" s="4">
        <v>22</v>
      </c>
      <c r="F24" s="12">
        <f t="shared" si="0"/>
        <v>0.7008601465434852</v>
      </c>
    </row>
    <row r="25" spans="1:6" ht="12.75">
      <c r="A25" s="13" t="s">
        <v>348</v>
      </c>
      <c r="B25" s="8">
        <v>10</v>
      </c>
      <c r="C25" s="51">
        <f t="shared" si="1"/>
        <v>0.31857279388340237</v>
      </c>
      <c r="D25" s="11" t="s">
        <v>211</v>
      </c>
      <c r="E25" s="4">
        <v>22</v>
      </c>
      <c r="F25" s="12">
        <f t="shared" si="0"/>
        <v>0.7008601465434852</v>
      </c>
    </row>
    <row r="26" spans="4:6" ht="12.75">
      <c r="D26" s="11" t="s">
        <v>181</v>
      </c>
      <c r="E26" s="4">
        <v>20</v>
      </c>
      <c r="F26" s="12">
        <f t="shared" si="0"/>
        <v>0.6371455877668047</v>
      </c>
    </row>
    <row r="27" spans="4:14" ht="12.75">
      <c r="D27" s="11" t="s">
        <v>199</v>
      </c>
      <c r="E27" s="4">
        <v>18</v>
      </c>
      <c r="F27" s="12">
        <f t="shared" si="0"/>
        <v>0.5734310289901242</v>
      </c>
      <c r="J27" t="s">
        <v>177</v>
      </c>
      <c r="K27" t="s">
        <v>483</v>
      </c>
      <c r="L27" t="s">
        <v>99</v>
      </c>
      <c r="M27" t="s">
        <v>316</v>
      </c>
      <c r="N27" t="s">
        <v>317</v>
      </c>
    </row>
    <row r="28" spans="4:14" ht="12.75">
      <c r="D28" s="11" t="s">
        <v>212</v>
      </c>
      <c r="E28" s="4">
        <v>17</v>
      </c>
      <c r="F28" s="12">
        <f t="shared" si="0"/>
        <v>0.5415737496017841</v>
      </c>
      <c r="J28" t="s">
        <v>538</v>
      </c>
      <c r="K28">
        <v>11</v>
      </c>
      <c r="L28">
        <v>0.35</v>
      </c>
      <c r="M28" t="s">
        <v>301</v>
      </c>
      <c r="N28" t="s">
        <v>179</v>
      </c>
    </row>
    <row r="29" spans="4:14" ht="12.75">
      <c r="D29" s="11" t="s">
        <v>188</v>
      </c>
      <c r="E29" s="4">
        <v>17</v>
      </c>
      <c r="F29" s="12">
        <f t="shared" si="0"/>
        <v>0.5415737496017841</v>
      </c>
      <c r="J29" t="s">
        <v>523</v>
      </c>
      <c r="K29">
        <v>20</v>
      </c>
      <c r="L29">
        <v>0.637</v>
      </c>
      <c r="M29" t="s">
        <v>301</v>
      </c>
      <c r="N29" t="s">
        <v>141</v>
      </c>
    </row>
    <row r="30" spans="4:14" ht="12.75">
      <c r="D30" s="11" t="s">
        <v>194</v>
      </c>
      <c r="E30" s="4">
        <v>17</v>
      </c>
      <c r="F30" s="12">
        <f t="shared" si="0"/>
        <v>0.5415737496017841</v>
      </c>
      <c r="J30" t="s">
        <v>500</v>
      </c>
      <c r="K30">
        <v>188</v>
      </c>
      <c r="L30">
        <v>5.989</v>
      </c>
      <c r="M30" t="s">
        <v>301</v>
      </c>
      <c r="N30" t="s">
        <v>500</v>
      </c>
    </row>
    <row r="31" spans="4:14" ht="12.75">
      <c r="D31" s="11" t="s">
        <v>193</v>
      </c>
      <c r="E31" s="4">
        <v>16</v>
      </c>
      <c r="F31" s="12">
        <f t="shared" si="0"/>
        <v>0.5097164702134438</v>
      </c>
      <c r="J31" s="48" t="s">
        <v>509</v>
      </c>
      <c r="K31" s="48">
        <v>156</v>
      </c>
      <c r="L31" s="48">
        <v>4.97</v>
      </c>
      <c r="M31" s="48" t="s">
        <v>301</v>
      </c>
      <c r="N31" s="48" t="s">
        <v>420</v>
      </c>
    </row>
    <row r="32" spans="4:14" ht="12.75">
      <c r="D32" s="11" t="s">
        <v>213</v>
      </c>
      <c r="E32" s="4">
        <v>15</v>
      </c>
      <c r="F32" s="12">
        <f t="shared" si="0"/>
        <v>0.47785919082510353</v>
      </c>
      <c r="J32" t="s">
        <v>525</v>
      </c>
      <c r="K32">
        <v>17</v>
      </c>
      <c r="L32">
        <v>0.542</v>
      </c>
      <c r="M32" t="s">
        <v>301</v>
      </c>
      <c r="N32" t="s">
        <v>178</v>
      </c>
    </row>
    <row r="33" spans="4:14" ht="12.75">
      <c r="D33" s="11" t="s">
        <v>191</v>
      </c>
      <c r="E33" s="4">
        <v>14</v>
      </c>
      <c r="F33" s="12">
        <f t="shared" si="0"/>
        <v>0.4460019114367633</v>
      </c>
      <c r="J33" t="s">
        <v>542</v>
      </c>
      <c r="K33">
        <v>10</v>
      </c>
      <c r="L33">
        <v>0.319</v>
      </c>
      <c r="M33" t="s">
        <v>301</v>
      </c>
      <c r="N33" t="s">
        <v>542</v>
      </c>
    </row>
    <row r="34" spans="4:14" ht="12.75">
      <c r="D34" s="11" t="s">
        <v>214</v>
      </c>
      <c r="E34" s="4">
        <v>13</v>
      </c>
      <c r="F34" s="12">
        <f t="shared" si="0"/>
        <v>0.41414463204842306</v>
      </c>
      <c r="J34" t="s">
        <v>522</v>
      </c>
      <c r="K34">
        <v>22</v>
      </c>
      <c r="L34">
        <v>0.701</v>
      </c>
      <c r="M34" t="s">
        <v>301</v>
      </c>
      <c r="N34" t="s">
        <v>332</v>
      </c>
    </row>
    <row r="35" spans="4:14" ht="12.75">
      <c r="D35" s="11" t="s">
        <v>215</v>
      </c>
      <c r="E35" s="4">
        <v>13</v>
      </c>
      <c r="F35" s="12">
        <f t="shared" si="0"/>
        <v>0.41414463204842306</v>
      </c>
      <c r="J35" t="s">
        <v>514</v>
      </c>
      <c r="K35">
        <v>30</v>
      </c>
      <c r="L35">
        <v>0.956</v>
      </c>
      <c r="M35" t="s">
        <v>301</v>
      </c>
      <c r="N35" t="s">
        <v>236</v>
      </c>
    </row>
    <row r="36" spans="4:14" ht="12.75">
      <c r="D36" s="11" t="s">
        <v>201</v>
      </c>
      <c r="E36" s="4">
        <v>13</v>
      </c>
      <c r="F36" s="12">
        <f t="shared" si="0"/>
        <v>0.41414463204842306</v>
      </c>
      <c r="J36" t="s">
        <v>521</v>
      </c>
      <c r="K36">
        <v>22</v>
      </c>
      <c r="L36">
        <v>0.701</v>
      </c>
      <c r="M36" t="s">
        <v>301</v>
      </c>
      <c r="N36" t="s">
        <v>331</v>
      </c>
    </row>
    <row r="37" spans="4:14" ht="12.75">
      <c r="D37" s="11" t="s">
        <v>216</v>
      </c>
      <c r="E37" s="4">
        <v>12</v>
      </c>
      <c r="F37" s="12">
        <f t="shared" si="0"/>
        <v>0.38228735266008285</v>
      </c>
      <c r="J37" t="s">
        <v>505</v>
      </c>
      <c r="K37">
        <v>58</v>
      </c>
      <c r="L37">
        <v>1.848</v>
      </c>
      <c r="M37" t="s">
        <v>301</v>
      </c>
      <c r="N37" t="s">
        <v>237</v>
      </c>
    </row>
    <row r="38" spans="4:14" ht="12.75">
      <c r="D38" s="11" t="s">
        <v>202</v>
      </c>
      <c r="E38" s="4">
        <v>12</v>
      </c>
      <c r="F38" s="12">
        <f t="shared" si="0"/>
        <v>0.38228735266008285</v>
      </c>
      <c r="J38" t="s">
        <v>513</v>
      </c>
      <c r="K38">
        <v>31</v>
      </c>
      <c r="L38">
        <v>0.988</v>
      </c>
      <c r="M38" t="s">
        <v>301</v>
      </c>
      <c r="N38" t="s">
        <v>325</v>
      </c>
    </row>
    <row r="39" spans="4:14" ht="12.75">
      <c r="D39" s="11" t="s">
        <v>180</v>
      </c>
      <c r="E39" s="4">
        <v>11</v>
      </c>
      <c r="F39" s="12">
        <f t="shared" si="0"/>
        <v>0.3504300732717426</v>
      </c>
      <c r="J39" t="s">
        <v>507</v>
      </c>
      <c r="K39">
        <v>52</v>
      </c>
      <c r="L39">
        <v>1.657</v>
      </c>
      <c r="M39" t="s">
        <v>301</v>
      </c>
      <c r="N39" t="s">
        <v>321</v>
      </c>
    </row>
    <row r="40" spans="4:14" ht="12.75">
      <c r="D40" s="11" t="s">
        <v>189</v>
      </c>
      <c r="E40" s="4">
        <v>11</v>
      </c>
      <c r="F40" s="12">
        <f t="shared" si="0"/>
        <v>0.3504300732717426</v>
      </c>
      <c r="J40" t="s">
        <v>532</v>
      </c>
      <c r="K40">
        <v>13</v>
      </c>
      <c r="L40">
        <v>0.414</v>
      </c>
      <c r="M40" t="s">
        <v>301</v>
      </c>
      <c r="N40" t="s">
        <v>337</v>
      </c>
    </row>
    <row r="41" spans="4:14" ht="12.75">
      <c r="D41" s="11" t="s">
        <v>198</v>
      </c>
      <c r="E41" s="4">
        <v>11</v>
      </c>
      <c r="F41" s="12">
        <f t="shared" si="0"/>
        <v>0.3504300732717426</v>
      </c>
      <c r="J41" s="47" t="s">
        <v>503</v>
      </c>
      <c r="K41" s="47">
        <v>100</v>
      </c>
      <c r="L41" s="47">
        <v>3.186</v>
      </c>
      <c r="M41" s="47" t="s">
        <v>301</v>
      </c>
      <c r="N41" s="47" t="s">
        <v>299</v>
      </c>
    </row>
    <row r="42" spans="4:14" ht="12.75">
      <c r="D42" s="13" t="s">
        <v>542</v>
      </c>
      <c r="E42" s="8">
        <v>10</v>
      </c>
      <c r="F42" s="14">
        <f t="shared" si="0"/>
        <v>0.31857279388340237</v>
      </c>
      <c r="J42" t="s">
        <v>515</v>
      </c>
      <c r="K42">
        <v>30</v>
      </c>
      <c r="L42">
        <v>0.956</v>
      </c>
      <c r="M42" t="s">
        <v>301</v>
      </c>
      <c r="N42" t="s">
        <v>326</v>
      </c>
    </row>
    <row r="43" spans="10:14" ht="12.75">
      <c r="J43" t="s">
        <v>519</v>
      </c>
      <c r="K43">
        <v>25</v>
      </c>
      <c r="L43">
        <v>0.796</v>
      </c>
      <c r="M43" t="s">
        <v>301</v>
      </c>
      <c r="N43" t="s">
        <v>330</v>
      </c>
    </row>
    <row r="44" spans="10:14" ht="12.75">
      <c r="J44" t="s">
        <v>511</v>
      </c>
      <c r="K44">
        <v>37</v>
      </c>
      <c r="L44">
        <v>1.179</v>
      </c>
      <c r="M44" t="s">
        <v>301</v>
      </c>
      <c r="N44" t="s">
        <v>324</v>
      </c>
    </row>
    <row r="45" spans="10:14" ht="12.75">
      <c r="J45" t="s">
        <v>529</v>
      </c>
      <c r="K45">
        <v>15</v>
      </c>
      <c r="L45">
        <v>0.478</v>
      </c>
      <c r="M45" t="s">
        <v>301</v>
      </c>
      <c r="N45" t="s">
        <v>335</v>
      </c>
    </row>
    <row r="46" spans="1:14" ht="12.75">
      <c r="A46" t="s">
        <v>218</v>
      </c>
      <c r="J46" t="s">
        <v>518</v>
      </c>
      <c r="K46">
        <v>27</v>
      </c>
      <c r="L46">
        <v>0.86</v>
      </c>
      <c r="M46" t="s">
        <v>301</v>
      </c>
      <c r="N46" t="s">
        <v>329</v>
      </c>
    </row>
    <row r="47" spans="10:14" ht="12.75">
      <c r="J47" t="s">
        <v>526</v>
      </c>
      <c r="K47">
        <v>17</v>
      </c>
      <c r="L47">
        <v>0.542</v>
      </c>
      <c r="M47" t="s">
        <v>301</v>
      </c>
      <c r="N47" t="s">
        <v>333</v>
      </c>
    </row>
    <row r="48" spans="1:14" ht="12.75">
      <c r="A48" s="18" t="s">
        <v>344</v>
      </c>
      <c r="B48" s="19" t="s">
        <v>103</v>
      </c>
      <c r="C48" s="46" t="s">
        <v>99</v>
      </c>
      <c r="D48" s="18" t="s">
        <v>345</v>
      </c>
      <c r="E48" s="19" t="s">
        <v>103</v>
      </c>
      <c r="F48" s="46" t="s">
        <v>99</v>
      </c>
      <c r="J48" t="s">
        <v>539</v>
      </c>
      <c r="K48">
        <v>11</v>
      </c>
      <c r="L48">
        <v>0.35</v>
      </c>
      <c r="M48" t="s">
        <v>301</v>
      </c>
      <c r="N48" t="s">
        <v>342</v>
      </c>
    </row>
    <row r="49" spans="1:14" ht="12.75">
      <c r="A49" s="9" t="s">
        <v>357</v>
      </c>
      <c r="B49" s="7">
        <v>80</v>
      </c>
      <c r="C49" s="10">
        <f aca="true" t="shared" si="2" ref="C49:C58">+B49*100/$H$2</f>
        <v>2.548582351067219</v>
      </c>
      <c r="D49" s="9" t="s">
        <v>500</v>
      </c>
      <c r="E49" s="7">
        <v>188</v>
      </c>
      <c r="F49" s="10">
        <f aca="true" t="shared" si="3" ref="F49:F71">+E49*100/$H$2</f>
        <v>5.9891685250079645</v>
      </c>
      <c r="J49" t="s">
        <v>510</v>
      </c>
      <c r="K49">
        <v>40</v>
      </c>
      <c r="L49">
        <v>1.274</v>
      </c>
      <c r="M49" t="s">
        <v>301</v>
      </c>
      <c r="N49" t="s">
        <v>323</v>
      </c>
    </row>
    <row r="50" spans="1:14" ht="12.75">
      <c r="A50" s="11" t="s">
        <v>173</v>
      </c>
      <c r="B50" s="4">
        <v>30</v>
      </c>
      <c r="C50" s="12">
        <f t="shared" si="2"/>
        <v>0.9557183816502071</v>
      </c>
      <c r="D50" s="11" t="s">
        <v>204</v>
      </c>
      <c r="E50" s="4">
        <v>156</v>
      </c>
      <c r="F50" s="12">
        <f t="shared" si="3"/>
        <v>4.969735584581077</v>
      </c>
      <c r="J50" t="s">
        <v>536</v>
      </c>
      <c r="K50">
        <v>12</v>
      </c>
      <c r="L50">
        <v>0.382</v>
      </c>
      <c r="M50" t="s">
        <v>301</v>
      </c>
      <c r="N50" t="s">
        <v>455</v>
      </c>
    </row>
    <row r="51" spans="1:14" ht="12.75">
      <c r="A51" s="11" t="s">
        <v>358</v>
      </c>
      <c r="B51" s="4">
        <v>30</v>
      </c>
      <c r="C51" s="12">
        <f t="shared" si="2"/>
        <v>0.9557183816502071</v>
      </c>
      <c r="D51" s="11" t="s">
        <v>185</v>
      </c>
      <c r="E51" s="4">
        <v>100</v>
      </c>
      <c r="F51" s="12">
        <f t="shared" si="3"/>
        <v>3.1857279388340234</v>
      </c>
      <c r="J51" t="s">
        <v>506</v>
      </c>
      <c r="K51">
        <v>54</v>
      </c>
      <c r="L51">
        <v>1.72</v>
      </c>
      <c r="M51" t="s">
        <v>301</v>
      </c>
      <c r="N51" t="s">
        <v>320</v>
      </c>
    </row>
    <row r="52" spans="1:14" ht="12.75">
      <c r="A52" s="11" t="s">
        <v>359</v>
      </c>
      <c r="B52" s="4">
        <v>27</v>
      </c>
      <c r="C52" s="12">
        <f t="shared" si="2"/>
        <v>0.8601465434851864</v>
      </c>
      <c r="D52" s="11" t="s">
        <v>196</v>
      </c>
      <c r="E52" s="4">
        <v>79</v>
      </c>
      <c r="F52" s="12">
        <f t="shared" si="3"/>
        <v>2.5167250716788785</v>
      </c>
      <c r="J52" t="s">
        <v>531</v>
      </c>
      <c r="K52">
        <v>14</v>
      </c>
      <c r="L52">
        <v>0.446</v>
      </c>
      <c r="M52" t="s">
        <v>301</v>
      </c>
      <c r="N52" t="s">
        <v>336</v>
      </c>
    </row>
    <row r="53" spans="1:14" ht="12.75">
      <c r="A53" s="11" t="s">
        <v>360</v>
      </c>
      <c r="B53" s="4">
        <v>26</v>
      </c>
      <c r="C53" s="12">
        <f t="shared" si="2"/>
        <v>0.8282892640968461</v>
      </c>
      <c r="D53" s="11" t="s">
        <v>200</v>
      </c>
      <c r="E53" s="4">
        <v>65</v>
      </c>
      <c r="F53" s="12">
        <f t="shared" si="3"/>
        <v>2.0707231602421152</v>
      </c>
      <c r="J53" t="s">
        <v>516</v>
      </c>
      <c r="K53">
        <v>29</v>
      </c>
      <c r="L53">
        <v>0.924</v>
      </c>
      <c r="M53" t="s">
        <v>301</v>
      </c>
      <c r="N53" t="s">
        <v>327</v>
      </c>
    </row>
    <row r="54" spans="1:14" ht="12.75">
      <c r="A54" s="11" t="s">
        <v>170</v>
      </c>
      <c r="B54" s="4">
        <v>19</v>
      </c>
      <c r="C54" s="12">
        <f t="shared" si="2"/>
        <v>0.6052883083784645</v>
      </c>
      <c r="D54" s="11" t="s">
        <v>205</v>
      </c>
      <c r="E54" s="4">
        <v>58</v>
      </c>
      <c r="F54" s="12">
        <f t="shared" si="3"/>
        <v>1.8477222045237336</v>
      </c>
      <c r="J54" t="s">
        <v>528</v>
      </c>
      <c r="K54">
        <v>16</v>
      </c>
      <c r="L54">
        <v>0.51</v>
      </c>
      <c r="M54" t="s">
        <v>301</v>
      </c>
      <c r="N54" t="s">
        <v>334</v>
      </c>
    </row>
    <row r="55" spans="1:14" ht="12.75">
      <c r="A55" s="11" t="s">
        <v>171</v>
      </c>
      <c r="B55" s="4">
        <v>17</v>
      </c>
      <c r="C55" s="12">
        <f t="shared" si="2"/>
        <v>0.5415737496017841</v>
      </c>
      <c r="D55" s="11" t="s">
        <v>190</v>
      </c>
      <c r="E55" s="4">
        <v>54</v>
      </c>
      <c r="F55" s="12">
        <f t="shared" si="3"/>
        <v>1.7202930869703728</v>
      </c>
      <c r="J55" s="47" t="s">
        <v>544</v>
      </c>
      <c r="K55" s="47">
        <f>+K54+K53</f>
        <v>45</v>
      </c>
      <c r="L55" s="47">
        <f>+L54+L53</f>
        <v>1.4340000000000002</v>
      </c>
      <c r="M55" s="47" t="s">
        <v>301</v>
      </c>
      <c r="N55" s="47" t="s">
        <v>340</v>
      </c>
    </row>
    <row r="56" spans="1:14" ht="12.75">
      <c r="A56" s="11" t="s">
        <v>174</v>
      </c>
      <c r="B56" s="4">
        <v>17</v>
      </c>
      <c r="C56" s="12">
        <f t="shared" si="2"/>
        <v>0.5415737496017841</v>
      </c>
      <c r="D56" s="11" t="s">
        <v>184</v>
      </c>
      <c r="E56" s="4">
        <v>52</v>
      </c>
      <c r="F56" s="12">
        <f t="shared" si="3"/>
        <v>1.6565785281936922</v>
      </c>
      <c r="J56" t="s">
        <v>527</v>
      </c>
      <c r="K56">
        <v>17</v>
      </c>
      <c r="L56">
        <v>0.542</v>
      </c>
      <c r="M56" t="s">
        <v>301</v>
      </c>
      <c r="N56" t="s">
        <v>456</v>
      </c>
    </row>
    <row r="57" spans="1:14" ht="12.75">
      <c r="A57" s="11" t="s">
        <v>219</v>
      </c>
      <c r="B57" s="4">
        <v>16</v>
      </c>
      <c r="C57" s="12">
        <f t="shared" si="2"/>
        <v>0.5097164702134438</v>
      </c>
      <c r="D57" s="11" t="s">
        <v>197</v>
      </c>
      <c r="E57" s="4">
        <v>46</v>
      </c>
      <c r="F57" s="12">
        <f t="shared" si="3"/>
        <v>1.4654348518636509</v>
      </c>
      <c r="J57" t="s">
        <v>512</v>
      </c>
      <c r="K57">
        <v>36</v>
      </c>
      <c r="L57">
        <v>1.147</v>
      </c>
      <c r="M57" t="s">
        <v>301</v>
      </c>
      <c r="N57" t="s">
        <v>300</v>
      </c>
    </row>
    <row r="58" spans="1:14" ht="12.75">
      <c r="A58" s="13" t="s">
        <v>172</v>
      </c>
      <c r="B58" s="8">
        <v>16</v>
      </c>
      <c r="C58" s="14">
        <f t="shared" si="2"/>
        <v>0.5097164702134438</v>
      </c>
      <c r="D58" s="11" t="s">
        <v>206</v>
      </c>
      <c r="E58" s="4">
        <v>45</v>
      </c>
      <c r="F58" s="12">
        <f t="shared" si="3"/>
        <v>1.4335775724753106</v>
      </c>
      <c r="J58" t="s">
        <v>502</v>
      </c>
      <c r="K58">
        <v>79</v>
      </c>
      <c r="L58">
        <v>2.517</v>
      </c>
      <c r="M58" t="s">
        <v>301</v>
      </c>
      <c r="N58" t="s">
        <v>318</v>
      </c>
    </row>
    <row r="59" spans="4:14" ht="12.75">
      <c r="D59" s="11" t="s">
        <v>207</v>
      </c>
      <c r="E59" s="4">
        <v>40</v>
      </c>
      <c r="F59" s="12">
        <f t="shared" si="3"/>
        <v>1.2742911755336095</v>
      </c>
      <c r="J59" t="s">
        <v>508</v>
      </c>
      <c r="K59">
        <v>46</v>
      </c>
      <c r="L59">
        <v>1.465</v>
      </c>
      <c r="M59" t="s">
        <v>301</v>
      </c>
      <c r="N59" t="s">
        <v>322</v>
      </c>
    </row>
    <row r="60" spans="4:14" ht="12.75">
      <c r="D60" s="11" t="s">
        <v>187</v>
      </c>
      <c r="E60" s="4">
        <v>37</v>
      </c>
      <c r="F60" s="12">
        <f t="shared" si="3"/>
        <v>1.1787193373685887</v>
      </c>
      <c r="J60" t="s">
        <v>540</v>
      </c>
      <c r="K60">
        <v>11</v>
      </c>
      <c r="L60">
        <v>0.35</v>
      </c>
      <c r="M60" t="s">
        <v>301</v>
      </c>
      <c r="N60" t="s">
        <v>343</v>
      </c>
    </row>
    <row r="61" spans="4:14" ht="12.75">
      <c r="D61" s="11" t="s">
        <v>195</v>
      </c>
      <c r="E61" s="4">
        <v>36</v>
      </c>
      <c r="F61" s="12">
        <f t="shared" si="3"/>
        <v>1.1468620579802484</v>
      </c>
      <c r="J61" t="s">
        <v>524</v>
      </c>
      <c r="K61">
        <v>18</v>
      </c>
      <c r="L61">
        <v>0.573</v>
      </c>
      <c r="M61" t="s">
        <v>301</v>
      </c>
      <c r="N61" t="s">
        <v>498</v>
      </c>
    </row>
    <row r="62" spans="4:14" ht="12.75">
      <c r="D62" s="11" t="s">
        <v>183</v>
      </c>
      <c r="E62" s="4">
        <v>31</v>
      </c>
      <c r="F62" s="12">
        <f t="shared" si="3"/>
        <v>0.9875756610385473</v>
      </c>
      <c r="J62" t="s">
        <v>533</v>
      </c>
      <c r="K62">
        <v>13</v>
      </c>
      <c r="L62">
        <v>0.414</v>
      </c>
      <c r="M62" t="s">
        <v>301</v>
      </c>
      <c r="N62" t="s">
        <v>338</v>
      </c>
    </row>
    <row r="63" spans="4:14" ht="12.75">
      <c r="D63" s="11" t="s">
        <v>208</v>
      </c>
      <c r="E63" s="4">
        <v>30</v>
      </c>
      <c r="F63" s="12">
        <f t="shared" si="3"/>
        <v>0.9557183816502071</v>
      </c>
      <c r="J63" t="s">
        <v>504</v>
      </c>
      <c r="K63">
        <v>65</v>
      </c>
      <c r="L63">
        <v>2.071</v>
      </c>
      <c r="M63" t="s">
        <v>301</v>
      </c>
      <c r="N63" t="s">
        <v>319</v>
      </c>
    </row>
    <row r="64" spans="4:14" ht="12.75">
      <c r="D64" s="11" t="s">
        <v>209</v>
      </c>
      <c r="E64" s="4">
        <v>30</v>
      </c>
      <c r="F64" s="12">
        <f t="shared" si="3"/>
        <v>0.9557183816502071</v>
      </c>
      <c r="J64" t="s">
        <v>534</v>
      </c>
      <c r="K64">
        <v>13</v>
      </c>
      <c r="L64">
        <v>0.414</v>
      </c>
      <c r="M64" t="s">
        <v>301</v>
      </c>
      <c r="N64" t="s">
        <v>339</v>
      </c>
    </row>
    <row r="65" spans="4:14" ht="12.75">
      <c r="D65" s="11" t="s">
        <v>192</v>
      </c>
      <c r="E65" s="4">
        <v>29</v>
      </c>
      <c r="F65" s="12">
        <f t="shared" si="3"/>
        <v>0.9238611022618668</v>
      </c>
      <c r="J65" t="s">
        <v>537</v>
      </c>
      <c r="K65">
        <v>12</v>
      </c>
      <c r="L65">
        <v>0.382</v>
      </c>
      <c r="M65" t="s">
        <v>301</v>
      </c>
      <c r="N65" t="s">
        <v>341</v>
      </c>
    </row>
    <row r="66" spans="4:14" ht="12.75">
      <c r="D66" s="11" t="s">
        <v>203</v>
      </c>
      <c r="E66" s="4">
        <v>28</v>
      </c>
      <c r="F66" s="12">
        <f t="shared" si="3"/>
        <v>0.8920038228735266</v>
      </c>
      <c r="J66" t="s">
        <v>517</v>
      </c>
      <c r="K66">
        <v>28</v>
      </c>
      <c r="L66">
        <v>0.892</v>
      </c>
      <c r="M66" t="s">
        <v>301</v>
      </c>
      <c r="N66" t="s">
        <v>328</v>
      </c>
    </row>
    <row r="67" spans="4:6" ht="12.75">
      <c r="D67" s="11" t="s">
        <v>210</v>
      </c>
      <c r="E67" s="4">
        <v>27</v>
      </c>
      <c r="F67" s="12">
        <f t="shared" si="3"/>
        <v>0.8601465434851864</v>
      </c>
    </row>
    <row r="68" spans="4:6" ht="12.75">
      <c r="D68" s="11" t="s">
        <v>186</v>
      </c>
      <c r="E68" s="4">
        <v>25</v>
      </c>
      <c r="F68" s="12">
        <f t="shared" si="3"/>
        <v>0.7964319847085058</v>
      </c>
    </row>
    <row r="69" spans="4:13" ht="12.75">
      <c r="D69" s="11" t="s">
        <v>182</v>
      </c>
      <c r="E69" s="4">
        <v>22</v>
      </c>
      <c r="F69" s="12">
        <f t="shared" si="3"/>
        <v>0.7008601465434852</v>
      </c>
      <c r="J69" t="s">
        <v>499</v>
      </c>
      <c r="K69">
        <v>2782</v>
      </c>
      <c r="L69">
        <v>88.627</v>
      </c>
      <c r="M69" t="s">
        <v>296</v>
      </c>
    </row>
    <row r="70" spans="4:13" ht="12.75">
      <c r="D70" s="11" t="s">
        <v>211</v>
      </c>
      <c r="E70" s="4">
        <v>22</v>
      </c>
      <c r="F70" s="12">
        <f t="shared" si="3"/>
        <v>0.7008601465434852</v>
      </c>
      <c r="J70" t="s">
        <v>296</v>
      </c>
      <c r="K70">
        <v>195</v>
      </c>
      <c r="L70">
        <v>6.212</v>
      </c>
      <c r="M70" t="s">
        <v>296</v>
      </c>
    </row>
    <row r="71" spans="4:13" ht="12.75">
      <c r="D71" s="13" t="s">
        <v>181</v>
      </c>
      <c r="E71" s="8">
        <v>20</v>
      </c>
      <c r="F71" s="14">
        <f t="shared" si="3"/>
        <v>0.6371455877668047</v>
      </c>
      <c r="J71" t="s">
        <v>541</v>
      </c>
      <c r="K71">
        <v>10</v>
      </c>
      <c r="L71">
        <v>0.319</v>
      </c>
      <c r="M71" t="s">
        <v>296</v>
      </c>
    </row>
    <row r="73" spans="10:14" ht="12.75">
      <c r="J73" t="s">
        <v>501</v>
      </c>
      <c r="K73">
        <v>90</v>
      </c>
      <c r="L73">
        <v>2.867</v>
      </c>
      <c r="M73" t="s">
        <v>301</v>
      </c>
      <c r="N73" t="s">
        <v>420</v>
      </c>
    </row>
    <row r="74" spans="10:14" ht="12.75">
      <c r="J74" t="s">
        <v>509</v>
      </c>
      <c r="K74">
        <v>42</v>
      </c>
      <c r="L74">
        <v>1.338</v>
      </c>
      <c r="M74" t="s">
        <v>301</v>
      </c>
      <c r="N74" t="s">
        <v>420</v>
      </c>
    </row>
    <row r="75" spans="10:14" ht="12.75">
      <c r="J75" t="s">
        <v>530</v>
      </c>
      <c r="K75">
        <v>14</v>
      </c>
      <c r="L75">
        <v>0.446</v>
      </c>
      <c r="M75" t="s">
        <v>301</v>
      </c>
      <c r="N75" t="s">
        <v>420</v>
      </c>
    </row>
    <row r="76" spans="10:14" ht="12.75">
      <c r="J76" t="s">
        <v>543</v>
      </c>
      <c r="K76">
        <v>10</v>
      </c>
      <c r="L76">
        <v>0.319</v>
      </c>
      <c r="M76" t="s">
        <v>301</v>
      </c>
      <c r="N76" t="s">
        <v>420</v>
      </c>
    </row>
    <row r="77" spans="10:14" ht="12.75">
      <c r="J77" s="47" t="s">
        <v>509</v>
      </c>
      <c r="K77" s="47">
        <f>+K76+K75+K74+K73</f>
        <v>156</v>
      </c>
      <c r="L77" s="47">
        <f>+L76+L75+L74+L73</f>
        <v>4.970000000000001</v>
      </c>
      <c r="M77" s="47" t="s">
        <v>301</v>
      </c>
      <c r="N77" s="47" t="s">
        <v>420</v>
      </c>
    </row>
    <row r="79" spans="10:14" ht="12.75">
      <c r="J79" t="s">
        <v>503</v>
      </c>
      <c r="K79">
        <v>76</v>
      </c>
      <c r="L79">
        <v>2.421</v>
      </c>
      <c r="M79" t="s">
        <v>301</v>
      </c>
      <c r="N79" t="s">
        <v>299</v>
      </c>
    </row>
    <row r="80" spans="10:14" ht="12.75">
      <c r="J80" t="s">
        <v>520</v>
      </c>
      <c r="K80">
        <v>24</v>
      </c>
      <c r="L80">
        <v>0.765</v>
      </c>
      <c r="M80" t="s">
        <v>301</v>
      </c>
      <c r="N80" t="s">
        <v>299</v>
      </c>
    </row>
    <row r="81" spans="10:14" ht="12.75">
      <c r="J81" s="47" t="s">
        <v>503</v>
      </c>
      <c r="K81" s="47">
        <f>+K80+K79</f>
        <v>100</v>
      </c>
      <c r="L81" s="47">
        <f>+L80+L79</f>
        <v>3.186</v>
      </c>
      <c r="M81" s="47" t="s">
        <v>301</v>
      </c>
      <c r="N81" s="47" t="s">
        <v>299</v>
      </c>
    </row>
    <row r="83" spans="10:14" ht="12.75">
      <c r="J83" t="s">
        <v>535</v>
      </c>
      <c r="K83">
        <v>12</v>
      </c>
      <c r="L83">
        <v>0.382</v>
      </c>
      <c r="M83" t="s">
        <v>301</v>
      </c>
      <c r="N83" t="s">
        <v>340</v>
      </c>
    </row>
    <row r="84" spans="10:14" ht="12.75">
      <c r="J84" t="s">
        <v>544</v>
      </c>
      <c r="K84">
        <v>10</v>
      </c>
      <c r="L84">
        <v>0.319</v>
      </c>
      <c r="M84" t="s">
        <v>301</v>
      </c>
      <c r="N84" t="s">
        <v>340</v>
      </c>
    </row>
    <row r="85" spans="10:14" ht="12.75">
      <c r="J85" s="47" t="s">
        <v>544</v>
      </c>
      <c r="K85" s="47">
        <f>+K84+K83</f>
        <v>22</v>
      </c>
      <c r="L85" s="47">
        <f>+L84+L83</f>
        <v>0.7010000000000001</v>
      </c>
      <c r="M85" s="47" t="s">
        <v>301</v>
      </c>
      <c r="N85" s="47" t="s">
        <v>340</v>
      </c>
    </row>
  </sheetData>
  <printOptions/>
  <pageMargins left="0.75" right="0.75" top="1" bottom="1" header="0" footer="0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2" sqref="A2"/>
    </sheetView>
  </sheetViews>
  <sheetFormatPr defaultColWidth="11.421875" defaultRowHeight="12.75"/>
  <cols>
    <col min="1" max="1" width="17.57421875" style="0" bestFit="1" customWidth="1"/>
    <col min="2" max="2" width="8.28125" style="0" bestFit="1" customWidth="1"/>
    <col min="3" max="3" width="6.7109375" style="2" customWidth="1"/>
  </cols>
  <sheetData>
    <row r="1" ht="12.75">
      <c r="A1" t="s">
        <v>228</v>
      </c>
    </row>
    <row r="3" spans="1:3" ht="12.75">
      <c r="A3" s="18" t="s">
        <v>221</v>
      </c>
      <c r="B3" s="18" t="s">
        <v>103</v>
      </c>
      <c r="C3" s="46" t="s">
        <v>99</v>
      </c>
    </row>
    <row r="4" spans="1:3" ht="12.75">
      <c r="A4" s="9" t="s">
        <v>222</v>
      </c>
      <c r="B4" s="7">
        <v>2969</v>
      </c>
      <c r="C4" s="10">
        <f>+B4*100/$B$11</f>
        <v>94.58426250398216</v>
      </c>
    </row>
    <row r="5" spans="1:3" ht="12.75">
      <c r="A5" s="11" t="s">
        <v>223</v>
      </c>
      <c r="B5" s="4">
        <v>125</v>
      </c>
      <c r="C5" s="12">
        <f aca="true" t="shared" si="0" ref="C5:C11">+B5*100/$B$11</f>
        <v>3.9821599235425293</v>
      </c>
    </row>
    <row r="6" spans="1:3" ht="12.75">
      <c r="A6" s="11" t="s">
        <v>224</v>
      </c>
      <c r="B6" s="4">
        <v>37</v>
      </c>
      <c r="C6" s="12">
        <f t="shared" si="0"/>
        <v>1.1787193373685887</v>
      </c>
    </row>
    <row r="7" spans="1:3" ht="12.75">
      <c r="A7" s="11" t="s">
        <v>225</v>
      </c>
      <c r="B7" s="4">
        <v>3</v>
      </c>
      <c r="C7" s="12">
        <f t="shared" si="0"/>
        <v>0.09557183816502071</v>
      </c>
    </row>
    <row r="8" spans="1:3" ht="12.75">
      <c r="A8" s="11" t="s">
        <v>226</v>
      </c>
      <c r="B8" s="4">
        <v>2</v>
      </c>
      <c r="C8" s="12">
        <f t="shared" si="0"/>
        <v>0.06371455877668047</v>
      </c>
    </row>
    <row r="9" spans="1:3" ht="12.75">
      <c r="A9" s="23" t="s">
        <v>227</v>
      </c>
      <c r="B9" s="27">
        <v>2</v>
      </c>
      <c r="C9" s="24">
        <f t="shared" si="0"/>
        <v>0.06371455877668047</v>
      </c>
    </row>
    <row r="10" spans="1:3" ht="12.75">
      <c r="A10" s="23" t="s">
        <v>229</v>
      </c>
      <c r="B10" s="27">
        <v>1</v>
      </c>
      <c r="C10" s="24">
        <f t="shared" si="0"/>
        <v>0.03185727938834024</v>
      </c>
    </row>
    <row r="11" spans="1:3" ht="12.75">
      <c r="A11" s="15" t="s">
        <v>217</v>
      </c>
      <c r="B11" s="16">
        <v>3139</v>
      </c>
      <c r="C11" s="17">
        <f t="shared" si="0"/>
        <v>100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">
      <selection activeCell="A2" sqref="A2"/>
    </sheetView>
  </sheetViews>
  <sheetFormatPr defaultColWidth="11.421875" defaultRowHeight="12.75"/>
  <cols>
    <col min="1" max="1" width="42.7109375" style="0" bestFit="1" customWidth="1"/>
    <col min="2" max="2" width="8.28125" style="0" bestFit="1" customWidth="1"/>
  </cols>
  <sheetData>
    <row r="1" ht="12.75">
      <c r="A1" t="s">
        <v>230</v>
      </c>
    </row>
    <row r="3" spans="1:2" ht="12.75">
      <c r="A3" s="18" t="s">
        <v>231</v>
      </c>
      <c r="B3" s="18" t="s">
        <v>103</v>
      </c>
    </row>
    <row r="4" spans="1:2" ht="12.75">
      <c r="A4" s="9" t="s">
        <v>135</v>
      </c>
      <c r="B4" s="52">
        <v>33</v>
      </c>
    </row>
    <row r="5" spans="1:2" ht="12.75">
      <c r="A5" s="11" t="s">
        <v>136</v>
      </c>
      <c r="B5" s="53">
        <v>31</v>
      </c>
    </row>
    <row r="6" spans="1:2" ht="12.75">
      <c r="A6" s="11" t="s">
        <v>137</v>
      </c>
      <c r="B6" s="53">
        <v>31</v>
      </c>
    </row>
    <row r="7" spans="1:2" ht="12.75">
      <c r="A7" s="11" t="s">
        <v>138</v>
      </c>
      <c r="B7" s="53">
        <v>22</v>
      </c>
    </row>
    <row r="8" spans="1:2" ht="12.75">
      <c r="A8" s="11" t="s">
        <v>110</v>
      </c>
      <c r="B8" s="53">
        <v>21</v>
      </c>
    </row>
    <row r="9" spans="1:2" ht="12.75">
      <c r="A9" s="11" t="s">
        <v>111</v>
      </c>
      <c r="B9" s="53">
        <v>20</v>
      </c>
    </row>
    <row r="10" spans="1:2" ht="12.75">
      <c r="A10" s="11" t="s">
        <v>139</v>
      </c>
      <c r="B10" s="53">
        <v>19</v>
      </c>
    </row>
    <row r="11" spans="1:2" ht="12.75">
      <c r="A11" s="11" t="s">
        <v>140</v>
      </c>
      <c r="B11" s="53">
        <v>19</v>
      </c>
    </row>
    <row r="12" spans="1:2" ht="12.75">
      <c r="A12" s="11" t="s">
        <v>112</v>
      </c>
      <c r="B12" s="53">
        <v>19</v>
      </c>
    </row>
    <row r="13" spans="1:2" ht="12.75">
      <c r="A13" s="11" t="s">
        <v>113</v>
      </c>
      <c r="B13" s="53">
        <v>17</v>
      </c>
    </row>
    <row r="14" spans="1:2" ht="12.75">
      <c r="A14" s="11" t="s">
        <v>75</v>
      </c>
      <c r="B14" s="53">
        <v>17</v>
      </c>
    </row>
    <row r="15" spans="1:2" ht="12.75">
      <c r="A15" s="11" t="s">
        <v>114</v>
      </c>
      <c r="B15" s="53">
        <v>17</v>
      </c>
    </row>
    <row r="16" spans="1:2" ht="12.75">
      <c r="A16" s="11" t="s">
        <v>76</v>
      </c>
      <c r="B16" s="53">
        <v>16</v>
      </c>
    </row>
    <row r="17" spans="1:2" ht="12.75">
      <c r="A17" s="11" t="s">
        <v>115</v>
      </c>
      <c r="B17" s="53">
        <v>15</v>
      </c>
    </row>
    <row r="18" spans="1:2" ht="12.75">
      <c r="A18" s="11" t="s">
        <v>116</v>
      </c>
      <c r="B18" s="53">
        <v>14</v>
      </c>
    </row>
    <row r="19" spans="1:2" ht="12.75">
      <c r="A19" s="11" t="s">
        <v>117</v>
      </c>
      <c r="B19" s="53">
        <v>14</v>
      </c>
    </row>
    <row r="20" spans="1:2" ht="12.75">
      <c r="A20" s="11" t="s">
        <v>77</v>
      </c>
      <c r="B20" s="53">
        <v>14</v>
      </c>
    </row>
    <row r="21" spans="1:2" ht="12.75">
      <c r="A21" s="11" t="s">
        <v>118</v>
      </c>
      <c r="B21" s="53">
        <v>14</v>
      </c>
    </row>
    <row r="22" spans="1:2" ht="12.75">
      <c r="A22" s="11" t="s">
        <v>119</v>
      </c>
      <c r="B22" s="53">
        <v>14</v>
      </c>
    </row>
    <row r="23" spans="1:2" ht="12.75">
      <c r="A23" s="11" t="s">
        <v>120</v>
      </c>
      <c r="B23" s="53">
        <v>13</v>
      </c>
    </row>
    <row r="24" spans="1:2" ht="12.75">
      <c r="A24" s="11" t="s">
        <v>121</v>
      </c>
      <c r="B24" s="53">
        <v>13</v>
      </c>
    </row>
    <row r="25" spans="1:2" ht="12.75">
      <c r="A25" s="11" t="s">
        <v>78</v>
      </c>
      <c r="B25" s="53">
        <v>13</v>
      </c>
    </row>
    <row r="26" spans="1:2" ht="12.75">
      <c r="A26" s="11" t="s">
        <v>79</v>
      </c>
      <c r="B26" s="53">
        <v>13</v>
      </c>
    </row>
    <row r="27" spans="1:2" ht="12.75">
      <c r="A27" s="11" t="s">
        <v>122</v>
      </c>
      <c r="B27" s="53">
        <v>13</v>
      </c>
    </row>
    <row r="28" spans="1:2" ht="12.75">
      <c r="A28" s="11" t="s">
        <v>123</v>
      </c>
      <c r="B28" s="53">
        <v>12</v>
      </c>
    </row>
    <row r="29" spans="1:2" ht="12.75">
      <c r="A29" s="11" t="s">
        <v>124</v>
      </c>
      <c r="B29" s="53">
        <v>12</v>
      </c>
    </row>
    <row r="30" spans="1:2" ht="12.75">
      <c r="A30" s="11" t="s">
        <v>125</v>
      </c>
      <c r="B30" s="53">
        <v>12</v>
      </c>
    </row>
    <row r="31" spans="1:2" ht="12.75">
      <c r="A31" s="11" t="s">
        <v>126</v>
      </c>
      <c r="B31" s="53">
        <v>12</v>
      </c>
    </row>
    <row r="32" spans="1:2" ht="12.75">
      <c r="A32" s="11" t="s">
        <v>80</v>
      </c>
      <c r="B32" s="53">
        <v>12</v>
      </c>
    </row>
    <row r="33" spans="1:2" ht="12.75">
      <c r="A33" s="11" t="s">
        <v>127</v>
      </c>
      <c r="B33" s="53">
        <v>12</v>
      </c>
    </row>
    <row r="34" spans="1:2" ht="12.75">
      <c r="A34" s="11" t="s">
        <v>128</v>
      </c>
      <c r="B34" s="53">
        <v>11</v>
      </c>
    </row>
    <row r="35" spans="1:2" ht="12.75">
      <c r="A35" s="11" t="s">
        <v>81</v>
      </c>
      <c r="B35" s="53">
        <v>11</v>
      </c>
    </row>
    <row r="36" spans="1:2" ht="12.75">
      <c r="A36" s="11" t="s">
        <v>129</v>
      </c>
      <c r="B36" s="53">
        <v>11</v>
      </c>
    </row>
    <row r="37" spans="1:2" ht="12.75">
      <c r="A37" s="11" t="s">
        <v>130</v>
      </c>
      <c r="B37" s="53">
        <v>11</v>
      </c>
    </row>
    <row r="38" spans="1:2" ht="12.75">
      <c r="A38" s="11" t="s">
        <v>82</v>
      </c>
      <c r="B38" s="53">
        <v>11</v>
      </c>
    </row>
    <row r="39" spans="1:2" ht="12.75">
      <c r="A39" s="11" t="s">
        <v>83</v>
      </c>
      <c r="B39" s="53">
        <v>11</v>
      </c>
    </row>
    <row r="40" spans="1:2" ht="12.75">
      <c r="A40" s="11" t="s">
        <v>84</v>
      </c>
      <c r="B40" s="53">
        <v>11</v>
      </c>
    </row>
    <row r="41" spans="1:2" ht="12.75">
      <c r="A41" s="11" t="s">
        <v>131</v>
      </c>
      <c r="B41" s="53">
        <v>11</v>
      </c>
    </row>
    <row r="42" spans="1:2" ht="12.75">
      <c r="A42" s="11" t="s">
        <v>132</v>
      </c>
      <c r="B42" s="53">
        <v>10</v>
      </c>
    </row>
    <row r="43" spans="1:2" ht="12.75">
      <c r="A43" s="11" t="s">
        <v>85</v>
      </c>
      <c r="B43" s="53">
        <v>10</v>
      </c>
    </row>
    <row r="44" spans="1:2" ht="12.75">
      <c r="A44" s="11" t="s">
        <v>133</v>
      </c>
      <c r="B44" s="53">
        <v>10</v>
      </c>
    </row>
    <row r="45" spans="1:2" ht="12.75">
      <c r="A45" s="11" t="s">
        <v>86</v>
      </c>
      <c r="B45" s="53">
        <v>10</v>
      </c>
    </row>
    <row r="46" spans="1:2" ht="12.75">
      <c r="A46" s="13" t="s">
        <v>134</v>
      </c>
      <c r="B46" s="54">
        <v>10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A2" sqref="A2"/>
    </sheetView>
  </sheetViews>
  <sheetFormatPr defaultColWidth="11.421875" defaultRowHeight="12.75"/>
  <cols>
    <col min="1" max="1" width="31.00390625" style="0" bestFit="1" customWidth="1"/>
    <col min="2" max="2" width="8.28125" style="0" bestFit="1" customWidth="1"/>
    <col min="3" max="3" width="6.00390625" style="0" bestFit="1" customWidth="1"/>
    <col min="4" max="4" width="3.421875" style="0" customWidth="1"/>
    <col min="5" max="5" width="5.140625" style="2" customWidth="1"/>
    <col min="6" max="6" width="9.57421875" style="0" bestFit="1" customWidth="1"/>
    <col min="7" max="7" width="10.00390625" style="0" bestFit="1" customWidth="1"/>
    <col min="8" max="8" width="7.421875" style="0" bestFit="1" customWidth="1"/>
    <col min="9" max="9" width="12.421875" style="0" bestFit="1" customWidth="1"/>
    <col min="11" max="11" width="15.57421875" style="0" bestFit="1" customWidth="1"/>
  </cols>
  <sheetData>
    <row r="1" ht="12.75">
      <c r="A1" t="s">
        <v>614</v>
      </c>
    </row>
    <row r="3" spans="8:9" ht="12.75">
      <c r="H3" s="165" t="s">
        <v>44</v>
      </c>
      <c r="I3" s="166"/>
    </row>
    <row r="4" spans="1:12" ht="12.75">
      <c r="A4" s="18" t="s">
        <v>608</v>
      </c>
      <c r="B4" s="18" t="s">
        <v>103</v>
      </c>
      <c r="C4" s="18" t="s">
        <v>102</v>
      </c>
      <c r="D4" s="18" t="s">
        <v>98</v>
      </c>
      <c r="E4" s="98" t="s">
        <v>104</v>
      </c>
      <c r="F4" s="18" t="s">
        <v>495</v>
      </c>
      <c r="G4" s="18" t="s">
        <v>496</v>
      </c>
      <c r="H4" s="18" t="s">
        <v>55</v>
      </c>
      <c r="I4" s="18" t="s">
        <v>95</v>
      </c>
      <c r="K4" t="s">
        <v>615</v>
      </c>
      <c r="L4" t="s">
        <v>616</v>
      </c>
    </row>
    <row r="5" spans="1:12" ht="12.75">
      <c r="A5" s="9" t="s">
        <v>606</v>
      </c>
      <c r="B5" s="7">
        <v>491</v>
      </c>
      <c r="C5" s="7">
        <v>3756</v>
      </c>
      <c r="D5" s="7">
        <v>27</v>
      </c>
      <c r="E5" s="32">
        <f aca="true" t="shared" si="0" ref="E5:E10">+C5/B5</f>
        <v>7.64969450101833</v>
      </c>
      <c r="F5" s="32">
        <f aca="true" t="shared" si="1" ref="F5:F10">+B5*100/K5</f>
        <v>0.982412613297585</v>
      </c>
      <c r="G5" s="32">
        <f aca="true" t="shared" si="2" ref="G5:G10">+B5*1000/L5</f>
        <v>0.29780913164073425</v>
      </c>
      <c r="H5" s="99">
        <v>37</v>
      </c>
      <c r="I5" s="104">
        <v>23</v>
      </c>
      <c r="K5">
        <v>49979</v>
      </c>
      <c r="L5">
        <v>1648707</v>
      </c>
    </row>
    <row r="6" spans="1:12" ht="12.75">
      <c r="A6" s="11" t="s">
        <v>605</v>
      </c>
      <c r="B6" s="4">
        <v>1996</v>
      </c>
      <c r="C6" s="4">
        <v>13753</v>
      </c>
      <c r="D6" s="4">
        <v>36</v>
      </c>
      <c r="E6" s="33">
        <f t="shared" si="0"/>
        <v>6.890280561122244</v>
      </c>
      <c r="F6" s="33">
        <f t="shared" si="1"/>
        <v>1.7075737225278251</v>
      </c>
      <c r="G6" s="33">
        <f t="shared" si="2"/>
        <v>0.6696514692240464</v>
      </c>
      <c r="H6" s="100">
        <v>23</v>
      </c>
      <c r="I6" s="57">
        <v>22</v>
      </c>
      <c r="K6">
        <v>116891</v>
      </c>
      <c r="L6">
        <v>2980655</v>
      </c>
    </row>
    <row r="7" spans="1:12" ht="12.75">
      <c r="A7" s="11" t="s">
        <v>607</v>
      </c>
      <c r="B7" s="4">
        <v>236</v>
      </c>
      <c r="C7" s="4">
        <v>603</v>
      </c>
      <c r="D7" s="4">
        <v>12</v>
      </c>
      <c r="E7" s="33">
        <f t="shared" si="0"/>
        <v>2.555084745762712</v>
      </c>
      <c r="F7" s="33">
        <f t="shared" si="1"/>
        <v>1.685112459835773</v>
      </c>
      <c r="G7" s="33">
        <f t="shared" si="2"/>
        <v>0.5586790554536308</v>
      </c>
      <c r="H7" s="100">
        <v>22</v>
      </c>
      <c r="I7" s="57">
        <v>21</v>
      </c>
      <c r="K7">
        <v>14005</v>
      </c>
      <c r="L7">
        <v>422425</v>
      </c>
    </row>
    <row r="8" spans="1:12" ht="12.75">
      <c r="A8" s="11" t="s">
        <v>604</v>
      </c>
      <c r="B8" s="4">
        <v>76</v>
      </c>
      <c r="C8" s="4">
        <v>23</v>
      </c>
      <c r="D8" s="4">
        <v>3</v>
      </c>
      <c r="E8" s="33">
        <f t="shared" si="0"/>
        <v>0.3026315789473684</v>
      </c>
      <c r="F8" s="33">
        <f t="shared" si="1"/>
        <v>1.4748690083446536</v>
      </c>
      <c r="G8" s="33">
        <f t="shared" si="2"/>
        <v>0.42492284295746297</v>
      </c>
      <c r="H8" s="100">
        <v>22</v>
      </c>
      <c r="I8" s="57">
        <v>21</v>
      </c>
      <c r="K8">
        <v>5153</v>
      </c>
      <c r="L8">
        <v>178856</v>
      </c>
    </row>
    <row r="9" spans="1:12" ht="12.75">
      <c r="A9" s="23" t="s">
        <v>599</v>
      </c>
      <c r="B9" s="27">
        <v>1117</v>
      </c>
      <c r="C9" s="27">
        <v>6292</v>
      </c>
      <c r="D9" s="27">
        <v>28</v>
      </c>
      <c r="E9" s="35">
        <f t="shared" si="0"/>
        <v>5.6329453894359895</v>
      </c>
      <c r="F9" s="35">
        <f t="shared" si="1"/>
        <v>2.983838653666355</v>
      </c>
      <c r="G9" s="35">
        <f t="shared" si="2"/>
        <v>1.1251029917465587</v>
      </c>
      <c r="H9" s="101">
        <v>10</v>
      </c>
      <c r="I9" s="102">
        <v>9</v>
      </c>
      <c r="K9">
        <v>37435</v>
      </c>
      <c r="L9">
        <v>992798</v>
      </c>
    </row>
    <row r="10" spans="1:12" ht="12.75">
      <c r="A10" s="15" t="s">
        <v>613</v>
      </c>
      <c r="B10" s="16">
        <v>3139</v>
      </c>
      <c r="C10" s="16">
        <v>19554</v>
      </c>
      <c r="D10" s="16">
        <v>42</v>
      </c>
      <c r="E10" s="36">
        <f t="shared" si="0"/>
        <v>6.229372411596049</v>
      </c>
      <c r="F10" s="36">
        <f t="shared" si="1"/>
        <v>1.6453592900686134</v>
      </c>
      <c r="G10" s="36">
        <f t="shared" si="2"/>
        <v>0.582868313726131</v>
      </c>
      <c r="H10" s="103">
        <v>18</v>
      </c>
      <c r="I10" s="58">
        <v>17</v>
      </c>
      <c r="K10">
        <v>190779</v>
      </c>
      <c r="L10">
        <v>5385436</v>
      </c>
    </row>
  </sheetData>
  <mergeCells count="1">
    <mergeCell ref="H3:I3"/>
  </mergeCells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2" sqref="A2"/>
    </sheetView>
  </sheetViews>
  <sheetFormatPr defaultColWidth="11.421875" defaultRowHeight="12.75"/>
  <cols>
    <col min="1" max="1" width="31.00390625" style="0" bestFit="1" customWidth="1"/>
    <col min="2" max="2" width="9.00390625" style="0" bestFit="1" customWidth="1"/>
    <col min="3" max="7" width="8.28125" style="0" bestFit="1" customWidth="1"/>
    <col min="8" max="12" width="7.57421875" style="0" bestFit="1" customWidth="1"/>
  </cols>
  <sheetData>
    <row r="1" ht="12.75">
      <c r="A1" t="s">
        <v>611</v>
      </c>
    </row>
    <row r="2" spans="8:12" ht="12.75">
      <c r="H2" s="167" t="s">
        <v>612</v>
      </c>
      <c r="I2" s="167"/>
      <c r="J2" s="167"/>
      <c r="K2" s="167"/>
      <c r="L2" s="167"/>
    </row>
    <row r="3" spans="1:12" ht="12.75">
      <c r="A3" s="18" t="s">
        <v>608</v>
      </c>
      <c r="B3" s="18" t="s">
        <v>609</v>
      </c>
      <c r="C3" s="19" t="s">
        <v>46</v>
      </c>
      <c r="D3" s="19" t="s">
        <v>47</v>
      </c>
      <c r="E3" s="19" t="s">
        <v>48</v>
      </c>
      <c r="F3" s="19" t="s">
        <v>49</v>
      </c>
      <c r="G3" s="19" t="s">
        <v>50</v>
      </c>
      <c r="H3" t="s">
        <v>46</v>
      </c>
      <c r="I3" t="s">
        <v>47</v>
      </c>
      <c r="J3" t="s">
        <v>48</v>
      </c>
      <c r="K3" t="s">
        <v>49</v>
      </c>
      <c r="L3" t="s">
        <v>50</v>
      </c>
    </row>
    <row r="4" spans="1:12" ht="12.75">
      <c r="A4" s="172" t="s">
        <v>606</v>
      </c>
      <c r="B4" s="7" t="s">
        <v>103</v>
      </c>
      <c r="C4" s="7">
        <v>491</v>
      </c>
      <c r="D4" s="7">
        <v>172</v>
      </c>
      <c r="E4" s="7">
        <v>36</v>
      </c>
      <c r="F4" s="7">
        <v>11</v>
      </c>
      <c r="G4" s="52">
        <v>1</v>
      </c>
      <c r="H4">
        <v>49979</v>
      </c>
      <c r="I4">
        <v>35453</v>
      </c>
      <c r="J4">
        <v>30451</v>
      </c>
      <c r="K4">
        <v>17466</v>
      </c>
      <c r="L4">
        <v>11436</v>
      </c>
    </row>
    <row r="5" spans="1:7" ht="12.75">
      <c r="A5" s="173"/>
      <c r="B5" s="4" t="s">
        <v>610</v>
      </c>
      <c r="C5" s="33">
        <f>+C4*100/H4</f>
        <v>0.982412613297585</v>
      </c>
      <c r="D5" s="33">
        <f>+D4*100/I4</f>
        <v>0.4851493526640905</v>
      </c>
      <c r="E5" s="33">
        <f>+E4*100/J4</f>
        <v>0.11822271846573183</v>
      </c>
      <c r="F5" s="33">
        <f>+F4*100/K4</f>
        <v>0.06297950303446696</v>
      </c>
      <c r="G5" s="12">
        <f>+G4*100/L4</f>
        <v>0.008744316194473592</v>
      </c>
    </row>
    <row r="6" spans="1:12" ht="12.75">
      <c r="A6" s="173" t="s">
        <v>605</v>
      </c>
      <c r="B6" s="4" t="s">
        <v>103</v>
      </c>
      <c r="C6" s="4">
        <v>1996</v>
      </c>
      <c r="D6" s="4">
        <v>1089</v>
      </c>
      <c r="E6" s="4">
        <v>579</v>
      </c>
      <c r="F6" s="174">
        <v>288</v>
      </c>
      <c r="G6" s="53">
        <v>37</v>
      </c>
      <c r="H6">
        <v>116891</v>
      </c>
      <c r="I6">
        <v>84754</v>
      </c>
      <c r="J6">
        <v>66262</v>
      </c>
      <c r="K6">
        <v>40990</v>
      </c>
      <c r="L6">
        <v>24318</v>
      </c>
    </row>
    <row r="7" spans="1:7" ht="12.75">
      <c r="A7" s="173"/>
      <c r="B7" s="4" t="s">
        <v>610</v>
      </c>
      <c r="C7" s="33">
        <f>+C6*100/H6</f>
        <v>1.7075737225278251</v>
      </c>
      <c r="D7" s="33">
        <f>+D6*100/I6</f>
        <v>1.2848951081954834</v>
      </c>
      <c r="E7" s="33">
        <f>+E6*100/J6</f>
        <v>0.8738039902206393</v>
      </c>
      <c r="F7" s="33">
        <f>+F6*100/K6</f>
        <v>0.7026103927787265</v>
      </c>
      <c r="G7" s="12">
        <f>+G6*100/L6</f>
        <v>0.15215067028538531</v>
      </c>
    </row>
    <row r="8" spans="1:12" ht="12.75">
      <c r="A8" s="173" t="s">
        <v>607</v>
      </c>
      <c r="B8" s="4" t="s">
        <v>103</v>
      </c>
      <c r="C8" s="4">
        <v>236</v>
      </c>
      <c r="D8" s="4">
        <v>34</v>
      </c>
      <c r="E8" s="4">
        <v>11</v>
      </c>
      <c r="F8" s="174">
        <v>3</v>
      </c>
      <c r="G8" s="53">
        <v>2</v>
      </c>
      <c r="H8">
        <v>14005</v>
      </c>
      <c r="I8">
        <v>5326</v>
      </c>
      <c r="J8">
        <v>3230</v>
      </c>
      <c r="K8">
        <v>1572</v>
      </c>
      <c r="L8">
        <v>743</v>
      </c>
    </row>
    <row r="9" spans="1:7" ht="12.75">
      <c r="A9" s="173"/>
      <c r="B9" s="4" t="s">
        <v>610</v>
      </c>
      <c r="C9" s="33">
        <f>+C8*100/H8</f>
        <v>1.685112459835773</v>
      </c>
      <c r="D9" s="33">
        <f>+D8*100/I8</f>
        <v>0.6383777694329703</v>
      </c>
      <c r="E9" s="33">
        <f>+E8*100/J8</f>
        <v>0.34055727554179566</v>
      </c>
      <c r="F9" s="33">
        <f>+F8*100/K8</f>
        <v>0.19083969465648856</v>
      </c>
      <c r="G9" s="12">
        <f>+G8*100/L8</f>
        <v>0.2691790040376851</v>
      </c>
    </row>
    <row r="10" spans="1:12" ht="12.75">
      <c r="A10" s="173" t="s">
        <v>604</v>
      </c>
      <c r="B10" s="4" t="s">
        <v>103</v>
      </c>
      <c r="C10" s="4">
        <v>76</v>
      </c>
      <c r="D10" s="4">
        <v>22</v>
      </c>
      <c r="E10" s="4">
        <v>14</v>
      </c>
      <c r="F10" s="174">
        <v>7</v>
      </c>
      <c r="G10" s="53">
        <v>0</v>
      </c>
      <c r="H10">
        <v>5153</v>
      </c>
      <c r="I10">
        <v>2563</v>
      </c>
      <c r="J10">
        <v>2215</v>
      </c>
      <c r="K10">
        <v>1746</v>
      </c>
      <c r="L10">
        <v>1376</v>
      </c>
    </row>
    <row r="11" spans="1:7" ht="12.75">
      <c r="A11" s="173"/>
      <c r="B11" s="4" t="s">
        <v>610</v>
      </c>
      <c r="C11" s="33">
        <f>+C10*100/H10</f>
        <v>1.4748690083446536</v>
      </c>
      <c r="D11" s="33">
        <f>+D10*100/I10</f>
        <v>0.8583690987124464</v>
      </c>
      <c r="E11" s="33">
        <f>+E10*100/J10</f>
        <v>0.6320541760722348</v>
      </c>
      <c r="F11" s="33">
        <f>+F10*100/K10</f>
        <v>0.4009163802978236</v>
      </c>
      <c r="G11" s="12">
        <f>+G10*100/L10</f>
        <v>0</v>
      </c>
    </row>
    <row r="12" spans="1:12" ht="12.75">
      <c r="A12" s="173" t="s">
        <v>599</v>
      </c>
      <c r="B12" s="4" t="s">
        <v>103</v>
      </c>
      <c r="C12" s="4">
        <v>1117</v>
      </c>
      <c r="D12" s="4">
        <v>506</v>
      </c>
      <c r="E12" s="4">
        <v>157</v>
      </c>
      <c r="F12" s="174">
        <v>40</v>
      </c>
      <c r="G12" s="53">
        <v>6</v>
      </c>
      <c r="H12">
        <v>37435</v>
      </c>
      <c r="I12">
        <v>23938</v>
      </c>
      <c r="J12">
        <v>13899</v>
      </c>
      <c r="K12">
        <v>7175</v>
      </c>
      <c r="L12">
        <v>3162</v>
      </c>
    </row>
    <row r="13" spans="1:7" ht="12.75">
      <c r="A13" s="175"/>
      <c r="B13" s="8" t="s">
        <v>610</v>
      </c>
      <c r="C13" s="34">
        <f>+C12*100/H12</f>
        <v>2.983838653666355</v>
      </c>
      <c r="D13" s="34">
        <f>+D12*100/I12</f>
        <v>2.113793967750021</v>
      </c>
      <c r="E13" s="34">
        <f>+E12*100/J12</f>
        <v>1.1295776674580904</v>
      </c>
      <c r="F13" s="34">
        <f>+F12*100/K12</f>
        <v>0.5574912891986062</v>
      </c>
      <c r="G13" s="14">
        <f>+G12*100/L12</f>
        <v>0.18975332068311196</v>
      </c>
    </row>
    <row r="14" spans="1:12" ht="12.75">
      <c r="A14" s="172" t="s">
        <v>295</v>
      </c>
      <c r="B14" s="7" t="s">
        <v>103</v>
      </c>
      <c r="C14" s="7">
        <v>3139</v>
      </c>
      <c r="D14" s="7">
        <v>1595</v>
      </c>
      <c r="E14" s="7">
        <v>714</v>
      </c>
      <c r="F14" s="7">
        <v>313</v>
      </c>
      <c r="G14" s="52">
        <v>38</v>
      </c>
      <c r="H14">
        <v>190779</v>
      </c>
      <c r="I14">
        <v>131719</v>
      </c>
      <c r="J14">
        <v>101259</v>
      </c>
      <c r="K14">
        <v>60698</v>
      </c>
      <c r="L14">
        <v>37025</v>
      </c>
    </row>
    <row r="15" spans="1:7" ht="12.75">
      <c r="A15" s="175"/>
      <c r="B15" s="8" t="s">
        <v>610</v>
      </c>
      <c r="C15" s="34">
        <f>+C14*100/H14</f>
        <v>1.6453592900686134</v>
      </c>
      <c r="D15" s="34">
        <f>+D14*100/I14</f>
        <v>1.210911106218541</v>
      </c>
      <c r="E15" s="34">
        <f>+E14*100/J14</f>
        <v>0.7051225076289515</v>
      </c>
      <c r="F15" s="34">
        <f>+F14*100/K14</f>
        <v>0.5156677320504794</v>
      </c>
      <c r="G15" s="14">
        <f>+G14*100/L14</f>
        <v>0.10263335584064821</v>
      </c>
    </row>
  </sheetData>
  <mergeCells count="7">
    <mergeCell ref="A10:A11"/>
    <mergeCell ref="A12:A13"/>
    <mergeCell ref="A14:A15"/>
    <mergeCell ref="H2:L2"/>
    <mergeCell ref="A4:A5"/>
    <mergeCell ref="A6:A7"/>
    <mergeCell ref="A8:A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Paco</cp:lastModifiedBy>
  <cp:lastPrinted>2011-12-10T12:18:52Z</cp:lastPrinted>
  <dcterms:created xsi:type="dcterms:W3CDTF">1996-11-27T10:00:04Z</dcterms:created>
  <dcterms:modified xsi:type="dcterms:W3CDTF">2011-12-14T17:52:51Z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